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T:\GEENG\2-Contratacao\2023\082-Gerenciamento da Interligação Aparecida\2.Projeto Básico\2.1.Anexos do PB\"/>
    </mc:Choice>
  </mc:AlternateContent>
  <xr:revisionPtr revIDLastSave="0" documentId="13_ncr:1_{16277F91-2255-4839-A3B3-8723F1B0D81B}" xr6:coauthVersionLast="47" xr6:coauthVersionMax="47" xr10:uidLastSave="{00000000-0000-0000-0000-000000000000}"/>
  <bookViews>
    <workbookView xWindow="28680" yWindow="-120" windowWidth="29040" windowHeight="15720" xr2:uid="{A849990F-314B-44D6-A1D2-F649B109F56A}"/>
  </bookViews>
  <sheets>
    <sheet name="PPU" sheetId="1" r:id="rId1"/>
  </sheets>
  <externalReferences>
    <externalReference r:id="rId2"/>
    <externalReference r:id="rId3"/>
    <externalReference r:id="rId4"/>
  </externalReferences>
  <definedNames>
    <definedName name="_______PPU1" hidden="1">{#N/A,#N/A,FALSE,"Cronograma";#N/A,#N/A,FALSE,"Cronogr. 2"}</definedName>
    <definedName name="_______ppu2" hidden="1">{#N/A,#N/A,FALSE,"Cronograma";#N/A,#N/A,FALSE,"Cronogr. 2"}</definedName>
    <definedName name="______PPU1" hidden="1">{#N/A,#N/A,FALSE,"Cronograma";#N/A,#N/A,FALSE,"Cronogr. 2"}</definedName>
    <definedName name="______ppu2" hidden="1">{#N/A,#N/A,FALSE,"Cronograma";#N/A,#N/A,FALSE,"Cronogr. 2"}</definedName>
    <definedName name="_____bar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___PPU1" hidden="1">{#N/A,#N/A,FALSE,"Cronograma";#N/A,#N/A,FALSE,"Cronogr. 2"}</definedName>
    <definedName name="_____ppu2" hidden="1">{#N/A,#N/A,FALSE,"Cronograma";#N/A,#N/A,FALSE,"Cronogr. 2"}</definedName>
    <definedName name="____bar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1Excel_BuiltIn_Print_Area_2_1_1_1_1_1_1">#REF!</definedName>
    <definedName name="_bar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doc_name">#REF!</definedName>
    <definedName name="_Fill" hidden="1">#REF!</definedName>
    <definedName name="_FL1">#REF!</definedName>
    <definedName name="_Key1" hidden="1">#REF!</definedName>
    <definedName name="_Key2" hidden="1">#REF!</definedName>
    <definedName name="_manufact">#REF!</definedName>
    <definedName name="_manufactr">#REF!</definedName>
    <definedName name="_model">#REF!</definedName>
    <definedName name="_of_sheet">#REF!</definedName>
    <definedName name="_Order1" hidden="1">255</definedName>
    <definedName name="_Order2" hidden="1">255</definedName>
    <definedName name="_p_order">#REF!</definedName>
    <definedName name="_pid_no">#REF!</definedName>
    <definedName name="_pod_mm">'[1]2'!$F$17:$I$17</definedName>
    <definedName name="_pppprr">'[1]2'!$B$8</definedName>
    <definedName name="_PPU1" hidden="1">{#N/A,#N/A,FALSE,"Cronograma";#N/A,#N/A,FALSE,"Cronogr. 2"}</definedName>
    <definedName name="_ppu2" hidden="1">{#N/A,#N/A,FALSE,"Cronograma";#N/A,#N/A,FALSE,"Cronogr. 2"}</definedName>
    <definedName name="_projectDescript">#REF!</definedName>
    <definedName name="_req_no">#REF!</definedName>
    <definedName name="_rev">#REF!</definedName>
    <definedName name="_service">#REF!</definedName>
    <definedName name="_sheet_no">#REF!</definedName>
    <definedName name="_Sort" hidden="1">#REF!</definedName>
    <definedName name="_tag_no">#REF!</definedName>
    <definedName name="ademir" hidden="1">{#N/A,#N/A,FALSE,"Cronograma";#N/A,#N/A,FALSE,"Cronogr. 2"}</definedName>
    <definedName name="ADM">#REF!</definedName>
    <definedName name="AF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nexo___V_2_1_08_Beneficios">#REF!</definedName>
    <definedName name="Anexo_V_A_Energia">#REF!</definedName>
    <definedName name="Anexo_V_B_Beneficios">#REF!</definedName>
    <definedName name="Anexo_V_B_Condominio">#REF!</definedName>
    <definedName name="Anexo_V_B_Energia">#REF!</definedName>
    <definedName name="_xlnm.Print_Area" localSheetId="0">PPU!$B$1:$G$29</definedName>
    <definedName name="ASDF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bar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xlnm.Database">#REF!</definedName>
    <definedName name="bbbb">'[1]2'!$F$48:$I$48</definedName>
    <definedName name="bosta" hidden="1">{#N/A,#N/A,FALSE,"Cronograma";#N/A,#N/A,FALSE,"Cronogr. 2"}</definedName>
    <definedName name="BRITAGEM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CA´L" hidden="1">{#N/A,#N/A,FALSE,"Cronograma";#N/A,#N/A,FALSE,"Cronogr. 2"}</definedName>
    <definedName name="cef" hidden="1">{#N/A,#N/A,FALSE,"Cronograma";#N/A,#N/A,FALSE,"Cronogr. 2"}</definedName>
    <definedName name="cff" hidden="1">{#N/A,#N/A,FALSE,"Cronograma";#N/A,#N/A,FALSE,"Cronogr. 2"}</definedName>
    <definedName name="comp" hidden="1">{#N/A,#N/A,FALSE,"Cronograma";#N/A,#N/A,FALSE,"Cronogr. 2"}</definedName>
    <definedName name="composição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concorrentes" hidden="1">{#N/A,#N/A,FALSE,"Cronograma";#N/A,#N/A,FALSE,"Cronogr. 2"}</definedName>
    <definedName name="cron" hidden="1">{#N/A,#N/A,FALSE,"Cronograma";#N/A,#N/A,FALSE,"Cronogr. 2"}</definedName>
    <definedName name="CurrentData">#REF!</definedName>
    <definedName name="D">[2]FL2!$R$2</definedName>
    <definedName name="DDDD">#REF!</definedName>
    <definedName name="Diárias">#REF!</definedName>
    <definedName name="dsfs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EEE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erika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erika3" hidden="1">{#N/A,#N/A,FALSE,"Cronograma";#N/A,#N/A,FALSE,"Cronogr. 2"}</definedName>
    <definedName name="ESPESSAMENTO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ESTAG">#REF!</definedName>
    <definedName name="Estagiario_ADMINISTRATIVO">#REF!</definedName>
    <definedName name="Estagiario_JURÍDICO">#REF!</definedName>
    <definedName name="Estagiario_TÉCNICO">#REF!</definedName>
    <definedName name="Excel_BuiltIn_Print_Area_2_1">#REF!</definedName>
    <definedName name="Excel_BuiltIn_Print_Area_2_1_1">#REF!</definedName>
    <definedName name="Excel_BuiltIn_Print_Area_2_1_1_1">#REF!</definedName>
    <definedName name="Excel_BuiltIn_Print_Area_2_1_1_1_1">#REF!</definedName>
    <definedName name="Excel_BuiltIn_Print_Area_2_1_1_1_1_1">#REF!</definedName>
    <definedName name="Excel_BuiltIn_Print_Area_3">#REF!</definedName>
    <definedName name="Excel_BuiltIn_Print_Area_4">#REF!</definedName>
    <definedName name="Excel_BuiltIn_Print_Area_5">#REF!</definedName>
    <definedName name="Excel_BuiltIn_Print_Area_6">#REF!</definedName>
    <definedName name="Excel_BuiltIn_Print_Area_7">#REF!</definedName>
    <definedName name="Excel_BuiltIn_Print_Area_8">#REF!</definedName>
    <definedName name="Excel_BuiltIn_Print_Area_9">#REF!</definedName>
    <definedName name="Excel_BuiltIn_Print_Titles_2_1">#REF!</definedName>
    <definedName name="F">[2]FL2!$J$3:$J$8</definedName>
    <definedName name="FAL_HU">#REF!</definedName>
    <definedName name="filtragem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L">'[3]2'!$F$17:$I$17</definedName>
    <definedName name="FLOT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LUTUANTE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G">[2]FL2!$G$3:$G$8</definedName>
    <definedName name="H">[2]FL2!$K$3:$L$8</definedName>
    <definedName name="Honorario_CONSELHEIRO_ADM">#REF!</definedName>
    <definedName name="Honorario_CONSELHEIRO_FISCAL">#REF!</definedName>
    <definedName name="Honorario_diretoria">#REF!</definedName>
    <definedName name="nwr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olnah" hidden="1">{#N/A,#N/A,TRUE,"Summary";#N/A,#N/A,TRUE,"Worksheet";#N/A,#N/A,TRUE,"CashFlow"}</definedName>
    <definedName name="Passagens_Aéreas">#REF!</definedName>
    <definedName name="Payment_Needed">"Pagamento necessário"</definedName>
    <definedName name="Pessoal_Administrativo">#REF!</definedName>
    <definedName name="Pessoal_Presidencia">#REF!</definedName>
    <definedName name="Pessoal_Tecnico">#REF!</definedName>
    <definedName name="plamnsj" hidden="1">{#N/A,#N/A,TRUE,"Summary";#N/A,#N/A,TRUE,"Worksheet";#N/A,#N/A,TRUE,"CashFlow"}</definedName>
    <definedName name="Popular" hidden="1">{#N/A,#N/A,FALSE,"Cronograma";#N/A,#N/A,FALSE,"Cronogr. 2"}</definedName>
    <definedName name="pos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reviousData">#REF!</definedName>
    <definedName name="Reimbursement">"Reembolso"</definedName>
    <definedName name="Rev">#REF!</definedName>
    <definedName name="RevBy">#REF!</definedName>
    <definedName name="RevDate">#REF!</definedName>
    <definedName name="RevList">#REF!</definedName>
    <definedName name="RevListBy">#REF!</definedName>
    <definedName name="RevListDate">#REF!</definedName>
    <definedName name="RevListNo">#REF!</definedName>
    <definedName name="RevListStatus">#REF!</definedName>
    <definedName name="rio" hidden="1">{#N/A,#N/A,FALSE,"Cronograma";#N/A,#N/A,FALSE,"Cronogr. 2"}</definedName>
    <definedName name="S">[2]FL2!$B$8</definedName>
    <definedName name="sas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df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s" hidden="1">{#N/A,#N/A,FALSE,"Cronograma";#N/A,#N/A,FALSE,"Cronogr. 2"}</definedName>
    <definedName name="Tarifa__Ramais__MMbtu">#REF!</definedName>
    <definedName name="_xlnm.Print_Titles" localSheetId="0">PPU!$1:$5</definedName>
    <definedName name="TOTAL_encargos_sociais">#REF!</definedName>
    <definedName name="VI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nr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Caixa._.de._.Ferramentas." hidden="1">{#N/A,#N/A,FALSE,"Eletricista";#N/A,#N/A,FALSE,"Mec. Refrig.";#N/A,#N/A,FALSE,"Civil";#N/A,#N/A,FALSE,"Civ";#N/A,#N/A,FALSE,"Serralheiro";#N/A,#N/A,FALSE,"Encanador";#N/A,#N/A,FALSE,"Eletr.";#N/A,#N/A,FALSE,"EL";#N/A,#N/A,FALSE,"Mec.Refrig.";#N/A,#N/A,FALSE,"Serv. Civ.";#N/A,#N/A,FALSE,"MMO";#N/A,#N/A,FALSE,"EN - CA";#N/A,#N/A,FALSE,"EL - ELT";#N/A,#N/A,FALSE,"PE";#N/A,#N/A,FALSE,"CARP";#N/A,#N/A,FALSE,"TAPEC";#N/A,#N/A,FALSE,"FU";#N/A,#N/A,FALSE,"Mec. Manut.";#N/A,#N/A,FALSE,"SO";#N/A,#N/A,FALSE,"Marc."}</definedName>
    <definedName name="wrn.Caixa._.de._.Ferramentas._.Individuais." hidden="1">{#N/A,#N/A,FALSE,"Eletricista";#N/A,#N/A,FALSE,"Mecânico de Refrigeração";#N/A,#N/A,FALSE,"Obra civil";#N/A,#N/A,FALSE,"Serralheiro e Mecânico Montador";#N/A,#N/A,FALSE,"Encanador e Caldeireiro";#N/A,#N/A,FALSE,"Eletricista eletrônico";#N/A,#N/A,FALSE,"Pedreiro";#N/A,#N/A,FALSE,"Carpinteiro";#N/A,#N/A,FALSE,"Tapeceiro";#N/A,#N/A,FALSE,"Funileiro";#N/A,#N/A,FALSE,"Mecânico de Manutenção";#N/A,#N/A,FALSE,"Soldador";#N/A,#N/A,FALSE,"Marceneiro";#N/A,#N/A,FALSE,"Laminador"}</definedName>
    <definedName name="wrn.CLOVES." hidden="1">{#N/A,#N/A,FALSE,"Plan1";#N/A,#N/A,FALSE,"Despesas Diversas por C.Custo"}</definedName>
    <definedName name="wrn.Cronograma." hidden="1">{#N/A,#N/A,FALSE,"Cronograma";#N/A,#N/A,FALSE,"Cronogr. 2"}</definedName>
    <definedName name="wrn.GERAL." hidden="1">{#N/A,#N/A,FALSE,"ET-CAPA";#N/A,#N/A,FALSE,"ET-PAG1";#N/A,#N/A,FALSE,"ET-PAG2";#N/A,#N/A,FALSE,"ET-PAG3";#N/A,#N/A,FALSE,"ET-PAG4";#N/A,#N/A,FALSE,"ET-PAG5"}</definedName>
    <definedName name="wrn.impressao." hidden="1">{#N/A,#N/A,FALSE,"FASE1";#N/A,#N/A,FALSE,"FASE2";#N/A,#N/A,FALSE,"FASE3";#N/A,#N/A,FALSE,"FASE4";#N/A,#N/A,FALSE,"FASE5";#N/A,#N/A,FALSE,"FASE6";#N/A,#N/A,FALSE,"FASE7";#N/A,#N/A,FALSE,"FASE8";#N/A,#N/A,FALSE,"FASE9";#N/A,#N/A,FALSE,"FASE10";#N/A,#N/A,FALSE,"EQUIPAMENTOS";#N/A,#N/A,FALSE,"MOI";#N/A,#N/A,FALSE,"CANTEIRO";#N/A,#N/A,FALSE,"TERCEIROS";#N/A,#N/A,FALSE,"DCO";#N/A,#N/A,FALSE,"RESUMO"}</definedName>
    <definedName name="WRN.PEND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ENCIAS.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Standard." hidden="1">{#N/A,#N/A,TRUE,"Summary";#N/A,#N/A,TRUE,"Worksheet"}</definedName>
    <definedName name="wrn.X_Print._.All." hidden="1">{#N/A,#N/A,TRUE,"Summary";#N/A,#N/A,TRUE,"Worksheet";#N/A,#N/A,TRUE,"CashFlow"}</definedName>
    <definedName name="x">'[3]2'!$I$1</definedName>
    <definedName name="xxxx">'[1]2'!$I$1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7" i="1" l="1"/>
  <c r="J27" i="1" s="1"/>
  <c r="I27" i="1"/>
  <c r="I26" i="1"/>
  <c r="I24" i="1"/>
  <c r="I23" i="1"/>
  <c r="I20" i="1"/>
  <c r="E20" i="1"/>
  <c r="I19" i="1"/>
  <c r="I17" i="1"/>
  <c r="E17" i="1"/>
  <c r="E14" i="1"/>
  <c r="E13" i="1"/>
  <c r="I12" i="1"/>
  <c r="E12" i="1"/>
  <c r="I10" i="1"/>
  <c r="G8" i="1"/>
  <c r="I7" i="1"/>
  <c r="G12" i="1" l="1"/>
  <c r="J8" i="1"/>
  <c r="G13" i="1"/>
  <c r="I8" i="1"/>
  <c r="I13" i="1"/>
  <c r="G24" i="1"/>
  <c r="G19" i="1"/>
  <c r="G10" i="1"/>
  <c r="J12" i="1"/>
  <c r="G17" i="1"/>
  <c r="G23" i="1"/>
  <c r="G7" i="1"/>
  <c r="G14" i="1"/>
  <c r="I14" i="1"/>
  <c r="G20" i="1"/>
  <c r="G26" i="1"/>
  <c r="G11" i="1" l="1"/>
  <c r="G18" i="1"/>
  <c r="J19" i="1"/>
  <c r="J26" i="1"/>
  <c r="J25" i="1" s="1"/>
  <c r="G25" i="1"/>
  <c r="J7" i="1"/>
  <c r="J6" i="1" s="1"/>
  <c r="G6" i="1"/>
  <c r="J24" i="1"/>
  <c r="J20" i="1"/>
  <c r="J13" i="1"/>
  <c r="J14" i="1"/>
  <c r="J23" i="1"/>
  <c r="G22" i="1"/>
  <c r="J10" i="1"/>
  <c r="J9" i="1" s="1"/>
  <c r="G9" i="1"/>
  <c r="J17" i="1"/>
  <c r="J16" i="1" s="1"/>
  <c r="G16" i="1"/>
  <c r="J18" i="1" l="1"/>
  <c r="J15" i="1" s="1"/>
  <c r="J11" i="1"/>
  <c r="G15" i="1"/>
  <c r="G21" i="1"/>
  <c r="J22" i="1"/>
  <c r="J21" i="1" s="1"/>
  <c r="J29" i="1" l="1"/>
  <c r="G29" i="1"/>
</calcChain>
</file>

<file path=xl/sharedStrings.xml><?xml version="1.0" encoding="utf-8"?>
<sst xmlns="http://schemas.openxmlformats.org/spreadsheetml/2006/main" count="79" uniqueCount="68">
  <si>
    <t>ANEXO B
PLANILHA DE PREÇOS UNITÁRIOS</t>
  </si>
  <si>
    <t>PROJETO BÁSICO</t>
  </si>
  <si>
    <t>REVISÃO</t>
  </si>
  <si>
    <t>DATA</t>
  </si>
  <si>
    <t>PB-082/2023</t>
  </si>
  <si>
    <t>OBJETO DA OBRA / SERVIÇOS</t>
  </si>
  <si>
    <t>PERCENTUAL APLICADO</t>
  </si>
  <si>
    <t>ITEM</t>
  </si>
  <si>
    <t>DESCRIÇÃO</t>
  </si>
  <si>
    <t>UND.</t>
  </si>
  <si>
    <t>QUANT.</t>
  </si>
  <si>
    <t>1</t>
  </si>
  <si>
    <t xml:space="preserve">MOBILIZAÇÃO E DESMOBILIZAÇÃO </t>
  </si>
  <si>
    <t>1.1</t>
  </si>
  <si>
    <t>Mobilização</t>
  </si>
  <si>
    <t>un</t>
  </si>
  <si>
    <t>1.2</t>
  </si>
  <si>
    <t>Desmobilização</t>
  </si>
  <si>
    <t>2</t>
  </si>
  <si>
    <t xml:space="preserve">ADMINISTRAÇÃO </t>
  </si>
  <si>
    <t>2.1</t>
  </si>
  <si>
    <t>Escritorio e Administrativos</t>
  </si>
  <si>
    <t xml:space="preserve">mês </t>
  </si>
  <si>
    <t>3</t>
  </si>
  <si>
    <t>EQUIPE</t>
  </si>
  <si>
    <t>3.1</t>
  </si>
  <si>
    <t>Gestão de Gerenciamento (experiencia em todas as areas) + experiente</t>
  </si>
  <si>
    <t>h</t>
  </si>
  <si>
    <t>3.2</t>
  </si>
  <si>
    <t>Serviço de Qualidade, Suprimentos e SMS</t>
  </si>
  <si>
    <t>3.3</t>
  </si>
  <si>
    <t>Serviço de Planejamento e Projetos</t>
  </si>
  <si>
    <t>4</t>
  </si>
  <si>
    <t>RECURSOS</t>
  </si>
  <si>
    <t>4.1</t>
  </si>
  <si>
    <t>Transporte</t>
  </si>
  <si>
    <t>4.1.1</t>
  </si>
  <si>
    <t>Veículos com potência mínima do motor de 110 cv (c/ ar e combustível)</t>
  </si>
  <si>
    <t>4.2</t>
  </si>
  <si>
    <t xml:space="preserve">Equipamentos de informática </t>
  </si>
  <si>
    <t>4.2.1</t>
  </si>
  <si>
    <t>Estações de trabalho - Pacote Office</t>
  </si>
  <si>
    <t>4.2.2</t>
  </si>
  <si>
    <t>Estações de trabalho - Pacote Office + MS Project</t>
  </si>
  <si>
    <t>5</t>
  </si>
  <si>
    <t>REEMBOLSO DE DESPESAS DE VIAGEM</t>
  </si>
  <si>
    <t>5.1</t>
  </si>
  <si>
    <t>Diligenciamento para acompanhamento de inspeção em fábrica fora do Amazonas - Fora Brasil</t>
  </si>
  <si>
    <t>5.1.1</t>
  </si>
  <si>
    <t>Despesa com translado ida e volta em viagem de diligenciamento para acompanhamento e gestão de suprimentos em fábrica fora do Amazonas</t>
  </si>
  <si>
    <t>viagem</t>
  </si>
  <si>
    <t>5.1.2</t>
  </si>
  <si>
    <t>Despesa diária em viagem de diligenciamento para acompanhamento e inspeção em fábrica fora do Amazonas</t>
  </si>
  <si>
    <t>dia</t>
  </si>
  <si>
    <t>5.2</t>
  </si>
  <si>
    <t>Diligenciamento para acompanhamento de inspeção em fábrica fora do Amazonas - No Brasil</t>
  </si>
  <si>
    <t>5.2.1</t>
  </si>
  <si>
    <t>5.2.2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</si>
  <si>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</si>
  <si>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TOTAL</t>
  </si>
  <si>
    <t>ORÇAMENTO DA EMPRESA LICITANTE:</t>
  </si>
  <si>
    <t>Campos para preenchimento da licitante</t>
  </si>
  <si>
    <t>PREÇO UNIT.
DE REFERÊNCIA</t>
  </si>
  <si>
    <t>PREÇO TOTAL 
DE REFERÊNCIA</t>
  </si>
  <si>
    <t>PREÇO UNIT. DA
LICITANTE</t>
  </si>
  <si>
    <t>PREÇO TOTAL DA 
LICITANTE</t>
  </si>
  <si>
    <t>FATOR DE DESCONTO (ANEXO IV)</t>
  </si>
  <si>
    <t>Serviços de Engenharia do Proprietário - Interligação
Aparecida-Mauá, Gasoduto Global e Desvio da Av. Const.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</si>
</sst>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&quot;R$ &quot;* #,##0.00_);_(&quot;R$ &quot;* \(#,##0.00\);_(&quot;R$ &quot;* &quot;-&quot;??_);_(@_)"/>
    <numFmt numFmtId="165" formatCode="_-* #,##0_-;\-* #,##0_-;_-* &quot;-&quot;??_-;_-@_-"/>
    <numFmt numFmtId="166" formatCode="_-* #,##0.0_-;\-* #,##0.0_-;_-* &quot;-&quot;??_-;_-@_-"/>
  </numFmts>
  <fonts count="1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b/>
      <sz val="11"/>
      <color theme="0"/>
      <name val="Arial"/>
      <family val="2"/>
    </font>
    <font>
      <b/>
      <sz val="11"/>
      <color theme="1"/>
      <name val="Arial"/>
      <family val="2"/>
    </font>
    <font>
      <sz val="11"/>
      <color rgb="FF0070C0"/>
      <name val="Arial"/>
      <family val="2"/>
    </font>
    <font>
      <sz val="9"/>
      <name val="Arial"/>
      <family val="2"/>
    </font>
    <font>
      <b/>
      <sz val="10"/>
      <color theme="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164" fontId="1" fillId="0" borderId="0" applyFont="0" applyFill="0" applyBorder="0" applyAlignment="0" applyProtection="0"/>
  </cellStyleXfs>
  <cellXfs count="114">
    <xf numFmtId="0" fontId="0" fillId="0" borderId="0" xfId="0"/>
    <xf numFmtId="10" fontId="8" fillId="3" borderId="12" xfId="0" applyNumberFormat="1" applyFont="1" applyFill="1" applyBorder="1" applyAlignment="1" applyProtection="1">
      <alignment horizontal="center" vertical="center"/>
      <protection locked="0"/>
    </xf>
    <xf numFmtId="0" fontId="5" fillId="3" borderId="11" xfId="0" applyFont="1" applyFill="1" applyBorder="1" applyAlignment="1" applyProtection="1">
      <alignment horizontal="center" vertical="center" wrapText="1"/>
      <protection locked="0"/>
    </xf>
    <xf numFmtId="14" fontId="5" fillId="3" borderId="12" xfId="0" applyNumberFormat="1" applyFont="1" applyFill="1" applyBorder="1" applyAlignment="1" applyProtection="1">
      <alignment horizontal="center" vertical="center"/>
      <protection locked="0"/>
    </xf>
    <xf numFmtId="4" fontId="4" fillId="0" borderId="5" xfId="0" applyNumberFormat="1" applyFont="1" applyBorder="1" applyAlignment="1">
      <alignment horizontal="center" vertical="center" wrapText="1"/>
    </xf>
    <xf numFmtId="4" fontId="4" fillId="0" borderId="6" xfId="0" applyNumberFormat="1" applyFont="1" applyBorder="1" applyAlignment="1">
      <alignment horizontal="center" vertical="center" wrapText="1"/>
    </xf>
    <xf numFmtId="4" fontId="4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3" fontId="5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left" vertical="top" wrapText="1"/>
    </xf>
    <xf numFmtId="4" fontId="6" fillId="0" borderId="0" xfId="0" applyNumberFormat="1" applyFont="1" applyAlignment="1">
      <alignment horizontal="center" vertical="center"/>
    </xf>
    <xf numFmtId="4" fontId="7" fillId="0" borderId="0" xfId="0" applyNumberFormat="1" applyFont="1" applyAlignment="1">
      <alignment horizontal="center" vertical="center"/>
    </xf>
    <xf numFmtId="0" fontId="8" fillId="0" borderId="18" xfId="0" applyFont="1" applyBorder="1" applyAlignment="1">
      <alignment horizontal="center" vertical="center" wrapText="1"/>
    </xf>
    <xf numFmtId="49" fontId="6" fillId="6" borderId="21" xfId="4" applyNumberFormat="1" applyFont="1" applyFill="1" applyBorder="1" applyAlignment="1">
      <alignment horizontal="center" vertical="center" wrapText="1"/>
    </xf>
    <xf numFmtId="0" fontId="10" fillId="6" borderId="22" xfId="5" applyFont="1" applyFill="1" applyBorder="1" applyAlignment="1">
      <alignment horizontal="left" vertical="center" wrapText="1"/>
    </xf>
    <xf numFmtId="4" fontId="2" fillId="6" borderId="22" xfId="4" applyNumberFormat="1" applyFont="1" applyFill="1" applyBorder="1" applyAlignment="1">
      <alignment horizontal="center" vertical="center" wrapText="1"/>
    </xf>
    <xf numFmtId="43" fontId="2" fillId="6" borderId="22" xfId="1" applyFont="1" applyFill="1" applyBorder="1" applyAlignment="1" applyProtection="1">
      <alignment horizontal="center" vertical="center"/>
    </xf>
    <xf numFmtId="9" fontId="11" fillId="6" borderId="22" xfId="3" applyFont="1" applyFill="1" applyBorder="1" applyAlignment="1" applyProtection="1">
      <alignment horizontal="center" vertical="center"/>
    </xf>
    <xf numFmtId="164" fontId="6" fillId="6" borderId="23" xfId="7" applyFont="1" applyFill="1" applyBorder="1" applyAlignment="1" applyProtection="1">
      <alignment horizontal="center" vertical="center"/>
    </xf>
    <xf numFmtId="164" fontId="6" fillId="0" borderId="0" xfId="7" applyFont="1" applyFill="1" applyBorder="1" applyAlignment="1" applyProtection="1">
      <alignment horizontal="center" vertical="center"/>
    </xf>
    <xf numFmtId="0" fontId="2" fillId="7" borderId="24" xfId="0" applyFont="1" applyFill="1" applyBorder="1" applyAlignment="1">
      <alignment horizontal="left" vertical="center" wrapText="1"/>
    </xf>
    <xf numFmtId="44" fontId="6" fillId="7" borderId="25" xfId="3" applyNumberFormat="1" applyFont="1" applyFill="1" applyBorder="1" applyAlignment="1" applyProtection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4" fontId="2" fillId="0" borderId="24" xfId="4" applyNumberFormat="1" applyFont="1" applyBorder="1" applyAlignment="1">
      <alignment horizontal="center" vertical="center" wrapText="1"/>
    </xf>
    <xf numFmtId="0" fontId="2" fillId="0" borderId="26" xfId="5" applyFont="1" applyBorder="1" applyAlignment="1">
      <alignment horizontal="left" vertical="center" wrapText="1"/>
    </xf>
    <xf numFmtId="4" fontId="2" fillId="0" borderId="26" xfId="4" applyNumberFormat="1" applyFont="1" applyBorder="1" applyAlignment="1">
      <alignment horizontal="center" vertical="center" wrapText="1"/>
    </xf>
    <xf numFmtId="165" fontId="2" fillId="0" borderId="26" xfId="1" applyNumberFormat="1" applyFont="1" applyFill="1" applyBorder="1" applyAlignment="1" applyProtection="1">
      <alignment vertical="center"/>
    </xf>
    <xf numFmtId="44" fontId="2" fillId="2" borderId="26" xfId="2" applyFont="1" applyFill="1" applyBorder="1" applyAlignment="1" applyProtection="1">
      <alignment vertical="center"/>
    </xf>
    <xf numFmtId="164" fontId="2" fillId="0" borderId="25" xfId="7" applyFont="1" applyFill="1" applyBorder="1" applyAlignment="1" applyProtection="1">
      <alignment horizontal="center" vertical="center"/>
    </xf>
    <xf numFmtId="164" fontId="2" fillId="0" borderId="0" xfId="7" applyFont="1" applyFill="1" applyBorder="1" applyAlignment="1" applyProtection="1">
      <alignment horizontal="center" vertical="center"/>
    </xf>
    <xf numFmtId="164" fontId="2" fillId="0" borderId="24" xfId="0" applyNumberFormat="1" applyFont="1" applyBorder="1" applyAlignment="1">
      <alignment horizontal="center" vertical="center" wrapText="1"/>
    </xf>
    <xf numFmtId="44" fontId="2" fillId="0" borderId="25" xfId="3" applyNumberFormat="1" applyFont="1" applyFill="1" applyBorder="1" applyAlignment="1" applyProtection="1">
      <alignment horizontal="center" vertical="center" wrapText="1"/>
    </xf>
    <xf numFmtId="49" fontId="6" fillId="6" borderId="24" xfId="4" applyNumberFormat="1" applyFont="1" applyFill="1" applyBorder="1" applyAlignment="1">
      <alignment horizontal="center" vertical="center" wrapText="1"/>
    </xf>
    <xf numFmtId="0" fontId="10" fillId="6" borderId="26" xfId="5" applyFont="1" applyFill="1" applyBorder="1" applyAlignment="1">
      <alignment horizontal="left" vertical="center" wrapText="1"/>
    </xf>
    <xf numFmtId="4" fontId="2" fillId="6" borderId="26" xfId="4" applyNumberFormat="1" applyFont="1" applyFill="1" applyBorder="1" applyAlignment="1">
      <alignment horizontal="center" vertical="center" wrapText="1"/>
    </xf>
    <xf numFmtId="166" fontId="2" fillId="6" borderId="26" xfId="1" applyNumberFormat="1" applyFont="1" applyFill="1" applyBorder="1" applyAlignment="1" applyProtection="1">
      <alignment horizontal="center" vertical="center"/>
    </xf>
    <xf numFmtId="9" fontId="11" fillId="6" borderId="26" xfId="3" applyFont="1" applyFill="1" applyBorder="1" applyAlignment="1" applyProtection="1">
      <alignment horizontal="center" vertical="center"/>
    </xf>
    <xf numFmtId="164" fontId="6" fillId="6" borderId="25" xfId="7" applyFont="1" applyFill="1" applyBorder="1" applyAlignment="1" applyProtection="1">
      <alignment horizontal="center" vertical="center"/>
    </xf>
    <xf numFmtId="164" fontId="2" fillId="7" borderId="24" xfId="0" applyNumberFormat="1" applyFont="1" applyFill="1" applyBorder="1" applyAlignment="1">
      <alignment horizontal="center" vertical="center" wrapText="1"/>
    </xf>
    <xf numFmtId="165" fontId="2" fillId="2" borderId="26" xfId="1" applyNumberFormat="1" applyFont="1" applyFill="1" applyBorder="1" applyAlignment="1" applyProtection="1">
      <alignment horizontal="left" vertical="center"/>
    </xf>
    <xf numFmtId="4" fontId="2" fillId="6" borderId="26" xfId="4" applyNumberFormat="1" applyFont="1" applyFill="1" applyBorder="1" applyAlignment="1">
      <alignment horizontal="left" vertical="center" wrapText="1"/>
    </xf>
    <xf numFmtId="43" fontId="2" fillId="6" borderId="26" xfId="1" applyFont="1" applyFill="1" applyBorder="1" applyAlignment="1" applyProtection="1">
      <alignment horizontal="center" vertical="center"/>
    </xf>
    <xf numFmtId="4" fontId="2" fillId="0" borderId="26" xfId="6" applyNumberFormat="1" applyFont="1" applyBorder="1" applyAlignment="1">
      <alignment horizontal="center" vertical="center" wrapText="1"/>
    </xf>
    <xf numFmtId="165" fontId="2" fillId="2" borderId="26" xfId="1" applyNumberFormat="1" applyFont="1" applyFill="1" applyBorder="1" applyAlignment="1" applyProtection="1">
      <alignment vertical="center"/>
    </xf>
    <xf numFmtId="44" fontId="2" fillId="0" borderId="0" xfId="2" applyFont="1" applyBorder="1" applyAlignment="1" applyProtection="1">
      <alignment horizontal="left" vertical="center" wrapText="1"/>
    </xf>
    <xf numFmtId="44" fontId="2" fillId="0" borderId="0" xfId="2" applyFont="1" applyAlignment="1" applyProtection="1">
      <alignment horizontal="left" vertical="center" wrapText="1"/>
    </xf>
    <xf numFmtId="3" fontId="6" fillId="8" borderId="24" xfId="4" applyNumberFormat="1" applyFont="1" applyFill="1" applyBorder="1" applyAlignment="1">
      <alignment horizontal="center" vertical="center" wrapText="1"/>
    </xf>
    <xf numFmtId="4" fontId="6" fillId="8" borderId="26" xfId="5" applyNumberFormat="1" applyFont="1" applyFill="1" applyBorder="1" applyAlignment="1">
      <alignment horizontal="left" vertical="center" wrapText="1"/>
    </xf>
    <xf numFmtId="4" fontId="2" fillId="8" borderId="26" xfId="6" applyNumberFormat="1" applyFont="1" applyFill="1" applyBorder="1" applyAlignment="1">
      <alignment horizontal="center" vertical="center" wrapText="1"/>
    </xf>
    <xf numFmtId="43" fontId="2" fillId="8" borderId="26" xfId="1" applyFont="1" applyFill="1" applyBorder="1" applyAlignment="1" applyProtection="1">
      <alignment horizontal="center" vertical="center"/>
    </xf>
    <xf numFmtId="9" fontId="11" fillId="8" borderId="26" xfId="3" applyFont="1" applyFill="1" applyBorder="1" applyAlignment="1" applyProtection="1">
      <alignment horizontal="center" vertical="center"/>
    </xf>
    <xf numFmtId="164" fontId="6" fillId="8" borderId="25" xfId="7" applyFont="1" applyFill="1" applyBorder="1" applyAlignment="1" applyProtection="1">
      <alignment horizontal="center" vertical="center"/>
    </xf>
    <xf numFmtId="164" fontId="2" fillId="9" borderId="24" xfId="0" applyNumberFormat="1" applyFont="1" applyFill="1" applyBorder="1" applyAlignment="1">
      <alignment horizontal="center" vertical="center" wrapText="1"/>
    </xf>
    <xf numFmtId="44" fontId="6" fillId="9" borderId="25" xfId="3" applyNumberFormat="1" applyFont="1" applyFill="1" applyBorder="1" applyAlignment="1" applyProtection="1">
      <alignment horizontal="center" vertical="center" wrapText="1"/>
    </xf>
    <xf numFmtId="165" fontId="2" fillId="2" borderId="26" xfId="1" applyNumberFormat="1" applyFont="1" applyFill="1" applyBorder="1" applyAlignment="1" applyProtection="1">
      <alignment horizontal="center" vertical="center"/>
    </xf>
    <xf numFmtId="44" fontId="2" fillId="0" borderId="0" xfId="0" applyNumberFormat="1" applyFont="1" applyAlignment="1">
      <alignment horizontal="left" vertical="center" wrapText="1"/>
    </xf>
    <xf numFmtId="165" fontId="2" fillId="8" borderId="26" xfId="1" applyNumberFormat="1" applyFont="1" applyFill="1" applyBorder="1" applyAlignment="1" applyProtection="1">
      <alignment horizontal="center" vertical="center"/>
    </xf>
    <xf numFmtId="3" fontId="2" fillId="0" borderId="24" xfId="4" applyNumberFormat="1" applyFont="1" applyBorder="1" applyAlignment="1">
      <alignment horizontal="center" vertical="center" wrapText="1"/>
    </xf>
    <xf numFmtId="0" fontId="2" fillId="2" borderId="26" xfId="5" applyFont="1" applyFill="1" applyBorder="1" applyAlignment="1">
      <alignment horizontal="left" vertical="center" wrapText="1"/>
    </xf>
    <xf numFmtId="165" fontId="2" fillId="6" borderId="26" xfId="1" applyNumberFormat="1" applyFont="1" applyFill="1" applyBorder="1" applyAlignment="1" applyProtection="1">
      <alignment horizontal="center" vertical="center"/>
    </xf>
    <xf numFmtId="165" fontId="2" fillId="0" borderId="26" xfId="1" applyNumberFormat="1" applyFont="1" applyFill="1" applyBorder="1" applyAlignment="1" applyProtection="1">
      <alignment horizontal="center" vertical="center"/>
    </xf>
    <xf numFmtId="44" fontId="2" fillId="0" borderId="26" xfId="2" applyFont="1" applyFill="1" applyBorder="1" applyAlignment="1" applyProtection="1">
      <alignment vertical="center"/>
    </xf>
    <xf numFmtId="164" fontId="2" fillId="0" borderId="27" xfId="0" applyNumberFormat="1" applyFont="1" applyBorder="1" applyAlignment="1">
      <alignment horizontal="center" vertical="center" wrapText="1"/>
    </xf>
    <xf numFmtId="44" fontId="2" fillId="0" borderId="28" xfId="3" applyNumberFormat="1" applyFont="1" applyFill="1" applyBorder="1" applyAlignment="1" applyProtection="1">
      <alignment horizontal="center" vertical="center" wrapText="1"/>
    </xf>
    <xf numFmtId="0" fontId="2" fillId="4" borderId="18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9" fillId="4" borderId="11" xfId="0" applyFont="1" applyFill="1" applyBorder="1" applyAlignment="1">
      <alignment horizontal="center" vertical="center" wrapText="1"/>
    </xf>
    <xf numFmtId="0" fontId="9" fillId="4" borderId="12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44" fontId="2" fillId="0" borderId="0" xfId="2" applyFont="1" applyAlignment="1" applyProtection="1">
      <alignment horizontal="left" vertical="center"/>
    </xf>
    <xf numFmtId="0" fontId="9" fillId="5" borderId="29" xfId="0" applyFont="1" applyFill="1" applyBorder="1" applyAlignment="1">
      <alignment horizontal="center" vertical="center"/>
    </xf>
    <xf numFmtId="4" fontId="6" fillId="0" borderId="30" xfId="0" applyNumberFormat="1" applyFont="1" applyBorder="1" applyAlignment="1">
      <alignment vertical="center"/>
    </xf>
    <xf numFmtId="14" fontId="2" fillId="0" borderId="31" xfId="0" applyNumberFormat="1" applyFont="1" applyBorder="1" applyAlignment="1">
      <alignment horizontal="left" vertical="center"/>
    </xf>
    <xf numFmtId="0" fontId="2" fillId="0" borderId="3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164" fontId="6" fillId="0" borderId="33" xfId="7" applyFont="1" applyBorder="1" applyAlignment="1" applyProtection="1">
      <alignment horizontal="center" vertical="center"/>
    </xf>
    <xf numFmtId="44" fontId="2" fillId="0" borderId="0" xfId="2" applyFont="1" applyAlignment="1" applyProtection="1">
      <alignment horizontal="center" vertical="center"/>
    </xf>
    <xf numFmtId="44" fontId="6" fillId="0" borderId="34" xfId="0" applyNumberFormat="1" applyFont="1" applyBorder="1" applyAlignment="1">
      <alignment horizontal="left" vertical="center"/>
    </xf>
    <xf numFmtId="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43" fontId="2" fillId="0" borderId="0" xfId="1" applyFont="1" applyAlignment="1" applyProtection="1">
      <alignment horizontal="center" vertical="center"/>
    </xf>
    <xf numFmtId="43" fontId="2" fillId="0" borderId="0" xfId="0" applyNumberFormat="1" applyFont="1" applyAlignment="1">
      <alignment horizontal="center" vertical="center"/>
    </xf>
    <xf numFmtId="44" fontId="2" fillId="0" borderId="0" xfId="0" applyNumberFormat="1" applyFont="1" applyAlignment="1">
      <alignment horizontal="left" vertical="center"/>
    </xf>
    <xf numFmtId="43" fontId="2" fillId="0" borderId="0" xfId="1" applyFont="1" applyBorder="1" applyAlignment="1" applyProtection="1">
      <alignment horizontal="center" vertical="center"/>
    </xf>
    <xf numFmtId="44" fontId="2" fillId="0" borderId="0" xfId="2" applyFont="1" applyBorder="1" applyAlignment="1" applyProtection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44" fontId="2" fillId="0" borderId="0" xfId="0" applyNumberFormat="1" applyFont="1" applyAlignment="1">
      <alignment horizontal="center" vertical="center"/>
    </xf>
    <xf numFmtId="49" fontId="13" fillId="4" borderId="18" xfId="4" applyNumberFormat="1" applyFont="1" applyFill="1" applyBorder="1" applyAlignment="1">
      <alignment horizontal="center" vertical="center"/>
    </xf>
    <xf numFmtId="0" fontId="13" fillId="4" borderId="11" xfId="5" applyFont="1" applyFill="1" applyBorder="1" applyAlignment="1">
      <alignment horizontal="left" vertical="center" wrapText="1"/>
    </xf>
    <xf numFmtId="0" fontId="13" fillId="4" borderId="11" xfId="6" applyFont="1" applyFill="1" applyBorder="1" applyAlignment="1">
      <alignment horizontal="center" vertical="center"/>
    </xf>
    <xf numFmtId="43" fontId="13" fillId="4" borderId="11" xfId="1" applyFont="1" applyFill="1" applyBorder="1" applyAlignment="1" applyProtection="1">
      <alignment horizontal="center" vertical="center"/>
    </xf>
    <xf numFmtId="4" fontId="13" fillId="4" borderId="11" xfId="6" applyNumberFormat="1" applyFont="1" applyFill="1" applyBorder="1" applyAlignment="1">
      <alignment horizontal="center" vertical="center" wrapText="1"/>
    </xf>
    <xf numFmtId="0" fontId="13" fillId="4" borderId="12" xfId="6" applyFont="1" applyFill="1" applyBorder="1" applyAlignment="1">
      <alignment horizontal="center" vertical="center" wrapText="1"/>
    </xf>
    <xf numFmtId="0" fontId="13" fillId="0" borderId="0" xfId="6" applyFont="1" applyAlignment="1">
      <alignment horizontal="center" vertical="center"/>
    </xf>
    <xf numFmtId="0" fontId="13" fillId="5" borderId="19" xfId="0" applyFont="1" applyFill="1" applyBorder="1" applyAlignment="1">
      <alignment horizontal="center" vertical="center" wrapText="1"/>
    </xf>
    <xf numFmtId="0" fontId="13" fillId="5" borderId="20" xfId="0" applyFont="1" applyFill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4" fontId="2" fillId="3" borderId="37" xfId="0" applyNumberFormat="1" applyFont="1" applyFill="1" applyBorder="1" applyAlignment="1" applyProtection="1">
      <alignment horizontal="center" vertical="center"/>
      <protection locked="0"/>
    </xf>
    <xf numFmtId="4" fontId="2" fillId="3" borderId="10" xfId="0" applyNumberFormat="1" applyFont="1" applyFill="1" applyBorder="1" applyAlignment="1" applyProtection="1">
      <alignment horizontal="center" vertical="center"/>
      <protection locked="0"/>
    </xf>
    <xf numFmtId="4" fontId="2" fillId="0" borderId="16" xfId="0" applyNumberFormat="1" applyFont="1" applyBorder="1" applyAlignment="1">
      <alignment horizontal="center" vertical="center" wrapText="1"/>
    </xf>
    <xf numFmtId="4" fontId="2" fillId="0" borderId="17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center" vertical="center" wrapText="1"/>
    </xf>
    <xf numFmtId="4" fontId="3" fillId="0" borderId="8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4" fontId="6" fillId="0" borderId="35" xfId="0" applyNumberFormat="1" applyFont="1" applyBorder="1" applyAlignment="1">
      <alignment horizontal="center"/>
    </xf>
    <xf numFmtId="4" fontId="6" fillId="0" borderId="36" xfId="0" applyNumberFormat="1" applyFont="1" applyBorder="1" applyAlignment="1">
      <alignment horizontal="center"/>
    </xf>
    <xf numFmtId="4" fontId="6" fillId="0" borderId="13" xfId="0" applyNumberFormat="1" applyFont="1" applyBorder="1" applyAlignment="1">
      <alignment horizontal="center" vertical="center"/>
    </xf>
    <xf numFmtId="4" fontId="6" fillId="0" borderId="14" xfId="0" applyNumberFormat="1" applyFont="1" applyBorder="1" applyAlignment="1">
      <alignment horizontal="center" vertical="center"/>
    </xf>
  </cellXfs>
  <cellStyles count="8">
    <cellStyle name="Moeda" xfId="2" builtinId="4"/>
    <cellStyle name="Moeda 3" xfId="7" xr:uid="{4C10B601-B78F-40DD-9410-510C3FFD6F2B}"/>
    <cellStyle name="Normal" xfId="0" builtinId="0"/>
    <cellStyle name="Normal 4" xfId="5" xr:uid="{5B674244-754E-4DA7-B15E-FFB3DA501EAF}"/>
    <cellStyle name="Normal 5" xfId="6" xr:uid="{CD3926C6-AA84-4B72-9CD5-30DED9CF6D90}"/>
    <cellStyle name="Normal_NOVA PLANILHA DE MEDIÇÃO - CLIENTE" xfId="4" xr:uid="{B97ECFC4-A817-4058-AA4E-0016FEC72AD0}"/>
    <cellStyle name="Percentagem" xfId="3" builtinId="5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2305050</xdr:colOff>
      <xdr:row>39</xdr:row>
      <xdr:rowOff>152400</xdr:rowOff>
    </xdr:from>
    <xdr:to>
      <xdr:col>1</xdr:col>
      <xdr:colOff>3571875</xdr:colOff>
      <xdr:row>41</xdr:row>
      <xdr:rowOff>19050</xdr:rowOff>
    </xdr:to>
    <xdr:sp macro="" textlink="">
      <xdr:nvSpPr>
        <xdr:cNvPr id="2" name="Rectangle 528">
          <a:extLst>
            <a:ext uri="{FF2B5EF4-FFF2-40B4-BE49-F238E27FC236}">
              <a16:creationId xmlns:a16="http://schemas.microsoft.com/office/drawing/2014/main" id="{3AD319C3-F5C2-4883-958C-68956EC03C3F}"/>
            </a:ext>
          </a:extLst>
        </xdr:cNvPr>
        <xdr:cNvSpPr>
          <a:spLocks noChangeArrowheads="1"/>
        </xdr:cNvSpPr>
      </xdr:nvSpPr>
      <xdr:spPr bwMode="auto">
        <a:xfrm>
          <a:off x="1952625" y="869632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0" tIns="0" rIns="0" bIns="0" anchor="ctr">
          <a:noAutofit/>
        </a:bodyPr>
        <a:lstStyle/>
        <a:p>
          <a:pPr algn="ctr" rtl="0">
            <a:defRPr sz="1000"/>
          </a:pPr>
          <a:r>
            <a:rPr lang="pt-BR" sz="1200" b="1" i="0" u="none" strike="noStrike" baseline="0">
              <a:solidFill>
                <a:srgbClr val="000000"/>
              </a:solidFill>
              <a:latin typeface="Calibri"/>
            </a:rPr>
            <a:t>EXECUÇÃO</a:t>
          </a:r>
        </a:p>
      </xdr:txBody>
    </xdr:sp>
    <xdr:clientData/>
  </xdr:twoCellAnchor>
  <xdr:twoCellAnchor>
    <xdr:from>
      <xdr:col>1</xdr:col>
      <xdr:colOff>4067175</xdr:colOff>
      <xdr:row>39</xdr:row>
      <xdr:rowOff>161925</xdr:rowOff>
    </xdr:from>
    <xdr:to>
      <xdr:col>1</xdr:col>
      <xdr:colOff>5334000</xdr:colOff>
      <xdr:row>41</xdr:row>
      <xdr:rowOff>28575</xdr:rowOff>
    </xdr:to>
    <xdr:sp macro="" textlink="">
      <xdr:nvSpPr>
        <xdr:cNvPr id="3" name="Rectangle 528">
          <a:extLst>
            <a:ext uri="{FF2B5EF4-FFF2-40B4-BE49-F238E27FC236}">
              <a16:creationId xmlns:a16="http://schemas.microsoft.com/office/drawing/2014/main" id="{6615E775-0D38-4FFC-9A95-E1778A3915E6}"/>
            </a:ext>
          </a:extLst>
        </xdr:cNvPr>
        <xdr:cNvSpPr>
          <a:spLocks noChangeArrowheads="1"/>
        </xdr:cNvSpPr>
      </xdr:nvSpPr>
      <xdr:spPr bwMode="auto">
        <a:xfrm>
          <a:off x="1952625" y="870585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0" tIns="0" rIns="0" bIns="0" anchor="ctr">
          <a:noAutofit/>
        </a:bodyPr>
        <a:lstStyle/>
        <a:p>
          <a:pPr algn="ctr" rtl="0">
            <a:defRPr sz="1000"/>
          </a:pPr>
          <a:r>
            <a:rPr lang="pt-BR" sz="1200" b="1" i="0" u="none" strike="noStrike" baseline="0">
              <a:solidFill>
                <a:srgbClr val="000000"/>
              </a:solidFill>
              <a:latin typeface="Calibri"/>
            </a:rPr>
            <a:t>VERIFICAÇÃO</a:t>
          </a:r>
        </a:p>
      </xdr:txBody>
    </xdr:sp>
    <xdr:clientData/>
  </xdr:twoCellAnchor>
  <xdr:twoCellAnchor>
    <xdr:from>
      <xdr:col>1</xdr:col>
      <xdr:colOff>2343150</xdr:colOff>
      <xdr:row>45</xdr:row>
      <xdr:rowOff>123825</xdr:rowOff>
    </xdr:from>
    <xdr:to>
      <xdr:col>1</xdr:col>
      <xdr:colOff>3609975</xdr:colOff>
      <xdr:row>46</xdr:row>
      <xdr:rowOff>171450</xdr:rowOff>
    </xdr:to>
    <xdr:sp macro="" textlink="">
      <xdr:nvSpPr>
        <xdr:cNvPr id="4" name="Rectangle 528">
          <a:extLst>
            <a:ext uri="{FF2B5EF4-FFF2-40B4-BE49-F238E27FC236}">
              <a16:creationId xmlns:a16="http://schemas.microsoft.com/office/drawing/2014/main" id="{580D616C-8F83-4DCE-B4EF-4A507D775F00}"/>
            </a:ext>
          </a:extLst>
        </xdr:cNvPr>
        <xdr:cNvSpPr>
          <a:spLocks noChangeArrowheads="1"/>
        </xdr:cNvSpPr>
      </xdr:nvSpPr>
      <xdr:spPr bwMode="auto">
        <a:xfrm>
          <a:off x="1952625" y="97536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0" tIns="0" rIns="0" bIns="0" anchor="ctr">
          <a:noAutofit/>
        </a:bodyPr>
        <a:lstStyle/>
        <a:p>
          <a:pPr algn="ctr" rtl="0">
            <a:defRPr sz="1000"/>
          </a:pPr>
          <a:r>
            <a:rPr lang="pt-BR" sz="1100" b="1" i="0" u="none" strike="noStrike" baseline="0">
              <a:solidFill>
                <a:srgbClr val="000000"/>
              </a:solidFill>
              <a:latin typeface="Calibri"/>
            </a:rPr>
            <a:t>ELBER DE ARAÚJO SILVA</a:t>
          </a:r>
          <a:endParaRPr lang="pt-BR" sz="1200" b="1" i="0" u="none" strike="noStrike" baseline="0">
            <a:solidFill>
              <a:srgbClr val="000000"/>
            </a:solidFill>
            <a:latin typeface="Calibri"/>
          </a:endParaRPr>
        </a:p>
      </xdr:txBody>
    </xdr:sp>
    <xdr:clientData/>
  </xdr:twoCellAnchor>
  <xdr:oneCellAnchor>
    <xdr:from>
      <xdr:col>1</xdr:col>
      <xdr:colOff>53328</xdr:colOff>
      <xdr:row>0</xdr:row>
      <xdr:rowOff>44345</xdr:rowOff>
    </xdr:from>
    <xdr:ext cx="1301478" cy="502502"/>
    <xdr:pic>
      <xdr:nvPicPr>
        <xdr:cNvPr id="5" name="Imagem 4">
          <a:extLst>
            <a:ext uri="{FF2B5EF4-FFF2-40B4-BE49-F238E27FC236}">
              <a16:creationId xmlns:a16="http://schemas.microsoft.com/office/drawing/2014/main" id="{E558948C-B576-45F3-B088-48EEC8B2CB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6853" y="44345"/>
          <a:ext cx="1301478" cy="502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8</xdr:col>
      <xdr:colOff>714375</xdr:colOff>
      <xdr:row>1</xdr:row>
      <xdr:rowOff>66675</xdr:rowOff>
    </xdr:from>
    <xdr:to>
      <xdr:col>8</xdr:col>
      <xdr:colOff>1123950</xdr:colOff>
      <xdr:row>1</xdr:row>
      <xdr:rowOff>257175</xdr:rowOff>
    </xdr:to>
    <xdr:sp macro="" textlink="">
      <xdr:nvSpPr>
        <xdr:cNvPr id="6" name="Retângulo 5">
          <a:extLst>
            <a:ext uri="{FF2B5EF4-FFF2-40B4-BE49-F238E27FC236}">
              <a16:creationId xmlns:a16="http://schemas.microsoft.com/office/drawing/2014/main" id="{DDC63A67-F42F-7FCF-A1D5-32F6B7D91A8E}"/>
            </a:ext>
          </a:extLst>
        </xdr:cNvPr>
        <xdr:cNvSpPr/>
      </xdr:nvSpPr>
      <xdr:spPr>
        <a:xfrm>
          <a:off x="12696825" y="247650"/>
          <a:ext cx="409575" cy="190500"/>
        </a:xfrm>
        <a:prstGeom prst="rect">
          <a:avLst/>
        </a:prstGeom>
        <a:solidFill>
          <a:srgbClr val="FFFF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BACK%20UPProj\Petrobr&#225;s-Relam\FD\04-FD-00147_1_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LIENGE%20PROJ%20CONS\Projetos\CBMM\MiniPlantaPiloto\FD\523-FD-DEEN-007-R2XV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BACK%20UPProj\Petrobr&#225;s-Relam\FD\04-FD-00147_1_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PA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</sheetNames>
    <sheetDataSet>
      <sheetData sheetId="0" refreshError="1"/>
      <sheetData sheetId="1">
        <row r="1">
          <cell r="I1" t="str">
            <v>04-FD-00147</v>
          </cell>
        </row>
        <row r="8">
          <cell r="B8" t="str">
            <v>Revamp da U-4</v>
          </cell>
        </row>
        <row r="17">
          <cell r="F17" t="str">
            <v>04-M-00105</v>
          </cell>
        </row>
        <row r="48">
          <cell r="F48" t="str">
            <v xml:space="preserve"> 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L ROSTO"/>
      <sheetName val="FL2"/>
      <sheetName val="FL3"/>
      <sheetName val="FL4"/>
      <sheetName val="FL5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PA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</sheetNames>
    <sheetDataSet>
      <sheetData sheetId="0" refreshError="1"/>
      <sheetData sheetId="1">
        <row r="1">
          <cell r="I1" t="str">
            <v>04-FD-00147</v>
          </cell>
        </row>
        <row r="17">
          <cell r="F17" t="str">
            <v>04-M-00105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5AF3C8-A774-4B13-88DB-50D164F0AC25}">
  <sheetPr>
    <tabColor rgb="FF00B050"/>
    <pageSetUpPr fitToPage="1"/>
  </sheetPr>
  <dimension ref="B1:O48"/>
  <sheetViews>
    <sheetView showGridLines="0" tabSelected="1" zoomScaleNormal="100" zoomScaleSheetLayoutView="70" workbookViewId="0">
      <selection activeCell="J4" sqref="J4"/>
    </sheetView>
  </sheetViews>
  <sheetFormatPr defaultColWidth="9.140625" defaultRowHeight="14.25" outlineLevelRow="2" x14ac:dyDescent="0.25"/>
  <cols>
    <col min="1" max="1" width="6.5703125" style="7" customWidth="1"/>
    <col min="2" max="2" width="6.28515625" style="79" bestFit="1" customWidth="1"/>
    <col min="3" max="3" width="100.7109375" style="7" customWidth="1"/>
    <col min="4" max="4" width="7.7109375" style="79" bestFit="1" customWidth="1"/>
    <col min="5" max="5" width="10.5703125" style="80" bestFit="1" customWidth="1"/>
    <col min="6" max="6" width="19" style="79" bestFit="1" customWidth="1"/>
    <col min="7" max="7" width="23" style="79" bestFit="1" customWidth="1"/>
    <col min="8" max="8" width="5.85546875" style="79" customWidth="1"/>
    <col min="9" max="9" width="18" style="7" bestFit="1" customWidth="1"/>
    <col min="10" max="10" width="23.140625" style="7" bestFit="1" customWidth="1"/>
    <col min="11" max="11" width="1.7109375" style="7" customWidth="1"/>
    <col min="12" max="13" width="11.5703125" style="7" bestFit="1" customWidth="1"/>
    <col min="14" max="14" width="13.7109375" style="7" customWidth="1"/>
    <col min="15" max="16384" width="9.140625" style="7"/>
  </cols>
  <sheetData>
    <row r="1" spans="2:15" ht="14.25" customHeight="1" x14ac:dyDescent="0.25">
      <c r="B1" s="102" t="s">
        <v>0</v>
      </c>
      <c r="C1" s="103"/>
      <c r="D1" s="106" t="s">
        <v>1</v>
      </c>
      <c r="E1" s="107"/>
      <c r="F1" s="4" t="s">
        <v>2</v>
      </c>
      <c r="G1" s="5" t="s">
        <v>3</v>
      </c>
      <c r="H1" s="6"/>
    </row>
    <row r="2" spans="2:15" ht="32.25" customHeight="1" thickBot="1" x14ac:dyDescent="0.3">
      <c r="B2" s="104"/>
      <c r="C2" s="105"/>
      <c r="D2" s="108" t="s">
        <v>4</v>
      </c>
      <c r="E2" s="109"/>
      <c r="F2" s="2"/>
      <c r="G2" s="3"/>
      <c r="H2" s="8"/>
      <c r="J2" s="9" t="s">
        <v>61</v>
      </c>
    </row>
    <row r="3" spans="2:15" ht="15" x14ac:dyDescent="0.25">
      <c r="B3" s="110" t="s">
        <v>60</v>
      </c>
      <c r="C3" s="111"/>
      <c r="D3" s="112" t="s">
        <v>5</v>
      </c>
      <c r="E3" s="112"/>
      <c r="F3" s="112"/>
      <c r="G3" s="113"/>
      <c r="H3" s="10"/>
      <c r="I3" s="96" t="s">
        <v>66</v>
      </c>
      <c r="J3" s="97"/>
    </row>
    <row r="4" spans="2:15" ht="29.25" customHeight="1" x14ac:dyDescent="0.25">
      <c r="B4" s="98"/>
      <c r="C4" s="99"/>
      <c r="D4" s="100" t="s">
        <v>67</v>
      </c>
      <c r="E4" s="100"/>
      <c r="F4" s="100"/>
      <c r="G4" s="101"/>
      <c r="H4" s="11"/>
      <c r="I4" s="12" t="s">
        <v>6</v>
      </c>
      <c r="J4" s="1">
        <v>0</v>
      </c>
    </row>
    <row r="5" spans="2:15" ht="30" customHeight="1" x14ac:dyDescent="0.25">
      <c r="B5" s="87" t="s">
        <v>7</v>
      </c>
      <c r="C5" s="88" t="s">
        <v>8</v>
      </c>
      <c r="D5" s="89" t="s">
        <v>9</v>
      </c>
      <c r="E5" s="90" t="s">
        <v>10</v>
      </c>
      <c r="F5" s="91" t="s">
        <v>62</v>
      </c>
      <c r="G5" s="92" t="s">
        <v>63</v>
      </c>
      <c r="H5" s="93"/>
      <c r="I5" s="94" t="s">
        <v>64</v>
      </c>
      <c r="J5" s="95" t="s">
        <v>65</v>
      </c>
    </row>
    <row r="6" spans="2:15" s="22" customFormat="1" ht="15" x14ac:dyDescent="0.25">
      <c r="B6" s="13" t="s">
        <v>11</v>
      </c>
      <c r="C6" s="14" t="s">
        <v>12</v>
      </c>
      <c r="D6" s="15"/>
      <c r="E6" s="16"/>
      <c r="F6" s="17"/>
      <c r="G6" s="18">
        <f>SUM(G7:G8)</f>
        <v>35257.839999999997</v>
      </c>
      <c r="H6" s="19"/>
      <c r="I6" s="20"/>
      <c r="J6" s="21">
        <f>SUM(J7:J8)</f>
        <v>35257.839999999997</v>
      </c>
    </row>
    <row r="7" spans="2:15" s="22" customFormat="1" outlineLevel="1" x14ac:dyDescent="0.25">
      <c r="B7" s="23" t="s">
        <v>13</v>
      </c>
      <c r="C7" s="24" t="s">
        <v>14</v>
      </c>
      <c r="D7" s="25" t="s">
        <v>15</v>
      </c>
      <c r="E7" s="26">
        <v>1</v>
      </c>
      <c r="F7" s="27">
        <v>26403.14</v>
      </c>
      <c r="G7" s="28">
        <f t="shared" ref="G7:G8" si="0">F7*E7</f>
        <v>26403.14</v>
      </c>
      <c r="H7" s="29"/>
      <c r="I7" s="30">
        <f>F7-(F7*$J$4)</f>
        <v>26403.14</v>
      </c>
      <c r="J7" s="31">
        <f>G7-(G7*$J$4)</f>
        <v>26403.14</v>
      </c>
    </row>
    <row r="8" spans="2:15" s="22" customFormat="1" outlineLevel="1" x14ac:dyDescent="0.25">
      <c r="B8" s="23" t="s">
        <v>16</v>
      </c>
      <c r="C8" s="24" t="s">
        <v>17</v>
      </c>
      <c r="D8" s="25" t="s">
        <v>15</v>
      </c>
      <c r="E8" s="26">
        <v>1</v>
      </c>
      <c r="F8" s="27">
        <v>8854.7000000000007</v>
      </c>
      <c r="G8" s="28">
        <f t="shared" si="0"/>
        <v>8854.7000000000007</v>
      </c>
      <c r="H8" s="29"/>
      <c r="I8" s="30">
        <f t="shared" ref="I8:J24" si="1">F8-(F8*$J$4)</f>
        <v>8854.7000000000007</v>
      </c>
      <c r="J8" s="31">
        <f t="shared" si="1"/>
        <v>8854.7000000000007</v>
      </c>
    </row>
    <row r="9" spans="2:15" s="22" customFormat="1" ht="15" x14ac:dyDescent="0.25">
      <c r="B9" s="32" t="s">
        <v>18</v>
      </c>
      <c r="C9" s="33" t="s">
        <v>19</v>
      </c>
      <c r="D9" s="34"/>
      <c r="E9" s="35"/>
      <c r="F9" s="36"/>
      <c r="G9" s="37">
        <f>SUM(G10:G10)</f>
        <v>344600.73</v>
      </c>
      <c r="H9" s="19"/>
      <c r="I9" s="38"/>
      <c r="J9" s="21">
        <f>SUM(J10:J10)</f>
        <v>344600.73</v>
      </c>
    </row>
    <row r="10" spans="2:15" s="22" customFormat="1" outlineLevel="2" x14ac:dyDescent="0.25">
      <c r="B10" s="23" t="s">
        <v>20</v>
      </c>
      <c r="C10" s="24" t="s">
        <v>21</v>
      </c>
      <c r="D10" s="25" t="s">
        <v>22</v>
      </c>
      <c r="E10" s="39">
        <v>27</v>
      </c>
      <c r="F10" s="27">
        <v>12762.99</v>
      </c>
      <c r="G10" s="28">
        <f t="shared" ref="G10" si="2">F10*E10</f>
        <v>344600.73</v>
      </c>
      <c r="H10" s="29"/>
      <c r="I10" s="30">
        <f t="shared" si="1"/>
        <v>12762.99</v>
      </c>
      <c r="J10" s="31">
        <f t="shared" si="1"/>
        <v>344600.73</v>
      </c>
    </row>
    <row r="11" spans="2:15" s="22" customFormat="1" ht="15" x14ac:dyDescent="0.25">
      <c r="B11" s="32" t="s">
        <v>23</v>
      </c>
      <c r="C11" s="33" t="s">
        <v>24</v>
      </c>
      <c r="D11" s="40"/>
      <c r="E11" s="41"/>
      <c r="F11" s="36"/>
      <c r="G11" s="37">
        <f>SUM(G12:G14)</f>
        <v>3124422.4</v>
      </c>
      <c r="H11" s="19"/>
      <c r="I11" s="38"/>
      <c r="J11" s="21">
        <f>SUM(J12:J14)</f>
        <v>3124422.4</v>
      </c>
    </row>
    <row r="12" spans="2:15" s="22" customFormat="1" outlineLevel="2" x14ac:dyDescent="0.25">
      <c r="B12" s="23" t="s">
        <v>25</v>
      </c>
      <c r="C12" s="24" t="s">
        <v>26</v>
      </c>
      <c r="D12" s="42" t="s">
        <v>27</v>
      </c>
      <c r="E12" s="43">
        <f>220*28</f>
        <v>6160</v>
      </c>
      <c r="F12" s="27">
        <v>207.82</v>
      </c>
      <c r="G12" s="28">
        <f t="shared" ref="G12:G14" si="3">F12*E12</f>
        <v>1280171.2</v>
      </c>
      <c r="H12" s="29"/>
      <c r="I12" s="30">
        <f t="shared" si="1"/>
        <v>207.82</v>
      </c>
      <c r="J12" s="31">
        <f t="shared" si="1"/>
        <v>1280171.2</v>
      </c>
      <c r="K12" s="44"/>
      <c r="L12" s="44"/>
      <c r="M12" s="44"/>
      <c r="N12" s="45"/>
      <c r="O12" s="45"/>
    </row>
    <row r="13" spans="2:15" s="22" customFormat="1" outlineLevel="2" x14ac:dyDescent="0.25">
      <c r="B13" s="23" t="s">
        <v>28</v>
      </c>
      <c r="C13" s="24" t="s">
        <v>29</v>
      </c>
      <c r="D13" s="42" t="s">
        <v>27</v>
      </c>
      <c r="E13" s="43">
        <f>220*27</f>
        <v>5940</v>
      </c>
      <c r="F13" s="27">
        <v>155.24</v>
      </c>
      <c r="G13" s="28">
        <f t="shared" si="3"/>
        <v>922125.60000000009</v>
      </c>
      <c r="H13" s="29"/>
      <c r="I13" s="30">
        <f t="shared" si="1"/>
        <v>155.24</v>
      </c>
      <c r="J13" s="31">
        <f t="shared" si="1"/>
        <v>922125.60000000009</v>
      </c>
    </row>
    <row r="14" spans="2:15" s="22" customFormat="1" outlineLevel="2" x14ac:dyDescent="0.25">
      <c r="B14" s="23" t="s">
        <v>30</v>
      </c>
      <c r="C14" s="24" t="s">
        <v>31</v>
      </c>
      <c r="D14" s="42" t="s">
        <v>27</v>
      </c>
      <c r="E14" s="43">
        <f>220*27</f>
        <v>5940</v>
      </c>
      <c r="F14" s="27">
        <v>155.24</v>
      </c>
      <c r="G14" s="28">
        <f t="shared" si="3"/>
        <v>922125.60000000009</v>
      </c>
      <c r="H14" s="29"/>
      <c r="I14" s="30">
        <f t="shared" si="1"/>
        <v>155.24</v>
      </c>
      <c r="J14" s="31">
        <f t="shared" si="1"/>
        <v>922125.60000000009</v>
      </c>
    </row>
    <row r="15" spans="2:15" s="22" customFormat="1" ht="15" outlineLevel="2" x14ac:dyDescent="0.25">
      <c r="B15" s="32" t="s">
        <v>32</v>
      </c>
      <c r="C15" s="33" t="s">
        <v>33</v>
      </c>
      <c r="D15" s="40"/>
      <c r="E15" s="41"/>
      <c r="F15" s="36"/>
      <c r="G15" s="37">
        <f>G16+G18</f>
        <v>482600.95000000007</v>
      </c>
      <c r="H15" s="19"/>
      <c r="I15" s="38"/>
      <c r="J15" s="21">
        <f>J16+J18</f>
        <v>482600.95000000007</v>
      </c>
    </row>
    <row r="16" spans="2:15" s="22" customFormat="1" ht="15" outlineLevel="2" x14ac:dyDescent="0.25">
      <c r="B16" s="46" t="s">
        <v>34</v>
      </c>
      <c r="C16" s="47" t="s">
        <v>35</v>
      </c>
      <c r="D16" s="48"/>
      <c r="E16" s="49"/>
      <c r="F16" s="50"/>
      <c r="G16" s="51">
        <f>SUM(G17)</f>
        <v>438062.56000000006</v>
      </c>
      <c r="H16" s="19"/>
      <c r="I16" s="52"/>
      <c r="J16" s="53">
        <f>SUM(J17)</f>
        <v>438062.56000000006</v>
      </c>
    </row>
    <row r="17" spans="2:11" s="22" customFormat="1" outlineLevel="2" x14ac:dyDescent="0.25">
      <c r="B17" s="23" t="s">
        <v>36</v>
      </c>
      <c r="C17" s="24" t="s">
        <v>37</v>
      </c>
      <c r="D17" s="42" t="s">
        <v>22</v>
      </c>
      <c r="E17" s="54">
        <f>26*4</f>
        <v>104</v>
      </c>
      <c r="F17" s="27">
        <v>4212.1400000000003</v>
      </c>
      <c r="G17" s="28">
        <f t="shared" ref="G17" si="4">F17*E17</f>
        <v>438062.56000000006</v>
      </c>
      <c r="H17" s="29"/>
      <c r="I17" s="30">
        <f t="shared" si="1"/>
        <v>4212.1400000000003</v>
      </c>
      <c r="J17" s="31">
        <f t="shared" si="1"/>
        <v>438062.56000000006</v>
      </c>
      <c r="K17" s="55"/>
    </row>
    <row r="18" spans="2:11" s="22" customFormat="1" ht="15" outlineLevel="2" x14ac:dyDescent="0.25">
      <c r="B18" s="46" t="s">
        <v>38</v>
      </c>
      <c r="C18" s="47" t="s">
        <v>39</v>
      </c>
      <c r="D18" s="48"/>
      <c r="E18" s="56"/>
      <c r="F18" s="50"/>
      <c r="G18" s="51">
        <f>SUM(G19:G20)</f>
        <v>44538.39</v>
      </c>
      <c r="H18" s="19"/>
      <c r="I18" s="52"/>
      <c r="J18" s="53">
        <f>SUM(J19:J20)</f>
        <v>44538.39</v>
      </c>
    </row>
    <row r="19" spans="2:11" s="22" customFormat="1" outlineLevel="2" x14ac:dyDescent="0.25">
      <c r="B19" s="57" t="s">
        <v>40</v>
      </c>
      <c r="C19" s="58" t="s">
        <v>41</v>
      </c>
      <c r="D19" s="42" t="s">
        <v>22</v>
      </c>
      <c r="E19" s="54">
        <v>27</v>
      </c>
      <c r="F19" s="27">
        <v>382.59</v>
      </c>
      <c r="G19" s="28">
        <f t="shared" ref="G19:G20" si="5">F19*E19</f>
        <v>10329.929999999998</v>
      </c>
      <c r="H19" s="29"/>
      <c r="I19" s="30">
        <f t="shared" si="1"/>
        <v>382.59</v>
      </c>
      <c r="J19" s="31">
        <f t="shared" si="1"/>
        <v>10329.929999999998</v>
      </c>
    </row>
    <row r="20" spans="2:11" s="22" customFormat="1" outlineLevel="2" x14ac:dyDescent="0.25">
      <c r="B20" s="57" t="s">
        <v>42</v>
      </c>
      <c r="C20" s="58" t="s">
        <v>43</v>
      </c>
      <c r="D20" s="42" t="s">
        <v>22</v>
      </c>
      <c r="E20" s="54">
        <f>27*2</f>
        <v>54</v>
      </c>
      <c r="F20" s="27">
        <v>633.49</v>
      </c>
      <c r="G20" s="28">
        <f t="shared" si="5"/>
        <v>34208.46</v>
      </c>
      <c r="H20" s="29"/>
      <c r="I20" s="30">
        <f t="shared" si="1"/>
        <v>633.49</v>
      </c>
      <c r="J20" s="31">
        <f t="shared" si="1"/>
        <v>34208.46</v>
      </c>
    </row>
    <row r="21" spans="2:11" s="22" customFormat="1" ht="15" outlineLevel="2" x14ac:dyDescent="0.25">
      <c r="B21" s="32" t="s">
        <v>44</v>
      </c>
      <c r="C21" s="33" t="s">
        <v>45</v>
      </c>
      <c r="D21" s="40"/>
      <c r="E21" s="59"/>
      <c r="F21" s="36"/>
      <c r="G21" s="37">
        <f>SUM(G22)+G25</f>
        <v>40535.800000000003</v>
      </c>
      <c r="H21" s="19"/>
      <c r="I21" s="38"/>
      <c r="J21" s="21">
        <f>SUM(J22)+J25</f>
        <v>40535.800000000003</v>
      </c>
    </row>
    <row r="22" spans="2:11" ht="15" outlineLevel="1" x14ac:dyDescent="0.25">
      <c r="B22" s="46" t="s">
        <v>46</v>
      </c>
      <c r="C22" s="47" t="s">
        <v>47</v>
      </c>
      <c r="D22" s="48"/>
      <c r="E22" s="56"/>
      <c r="F22" s="50"/>
      <c r="G22" s="51">
        <f>SUM(G23:G24)</f>
        <v>23421.43</v>
      </c>
      <c r="H22" s="19"/>
      <c r="I22" s="52"/>
      <c r="J22" s="53">
        <f>SUM(J23:J24)</f>
        <v>23421.43</v>
      </c>
    </row>
    <row r="23" spans="2:11" ht="28.5" outlineLevel="1" x14ac:dyDescent="0.25">
      <c r="B23" s="57" t="s">
        <v>48</v>
      </c>
      <c r="C23" s="24" t="s">
        <v>49</v>
      </c>
      <c r="D23" s="42" t="s">
        <v>50</v>
      </c>
      <c r="E23" s="60">
        <v>1</v>
      </c>
      <c r="F23" s="27">
        <v>14883.81</v>
      </c>
      <c r="G23" s="28">
        <f>F23*E23</f>
        <v>14883.81</v>
      </c>
      <c r="H23" s="29"/>
      <c r="I23" s="30">
        <f t="shared" si="1"/>
        <v>14883.81</v>
      </c>
      <c r="J23" s="31">
        <f t="shared" si="1"/>
        <v>14883.81</v>
      </c>
    </row>
    <row r="24" spans="2:11" ht="29.25" outlineLevel="1" thickBot="1" x14ac:dyDescent="0.3">
      <c r="B24" s="57" t="s">
        <v>51</v>
      </c>
      <c r="C24" s="24" t="s">
        <v>52</v>
      </c>
      <c r="D24" s="42" t="s">
        <v>53</v>
      </c>
      <c r="E24" s="60">
        <v>7</v>
      </c>
      <c r="F24" s="61">
        <v>1219.6600000000001</v>
      </c>
      <c r="G24" s="28">
        <f t="shared" ref="G24" si="6">F24*E24</f>
        <v>8537.6200000000008</v>
      </c>
      <c r="H24" s="29"/>
      <c r="I24" s="62">
        <f t="shared" si="1"/>
        <v>1219.6600000000001</v>
      </c>
      <c r="J24" s="63">
        <f t="shared" si="1"/>
        <v>8537.6200000000008</v>
      </c>
    </row>
    <row r="25" spans="2:11" ht="15" outlineLevel="1" x14ac:dyDescent="0.25">
      <c r="B25" s="46" t="s">
        <v>54</v>
      </c>
      <c r="C25" s="47" t="s">
        <v>55</v>
      </c>
      <c r="D25" s="48"/>
      <c r="E25" s="56"/>
      <c r="F25" s="50"/>
      <c r="G25" s="51">
        <f>SUM(G26:G27)</f>
        <v>17114.370000000003</v>
      </c>
      <c r="H25" s="19"/>
      <c r="I25" s="52"/>
      <c r="J25" s="53">
        <f>SUM(J26:J27)</f>
        <v>17114.370000000003</v>
      </c>
    </row>
    <row r="26" spans="2:11" ht="28.5" outlineLevel="1" x14ac:dyDescent="0.25">
      <c r="B26" s="23" t="s">
        <v>56</v>
      </c>
      <c r="C26" s="24" t="s">
        <v>49</v>
      </c>
      <c r="D26" s="42" t="s">
        <v>50</v>
      </c>
      <c r="E26" s="60">
        <v>3</v>
      </c>
      <c r="F26" s="27">
        <v>1917.86</v>
      </c>
      <c r="G26" s="28">
        <f>F26*E26</f>
        <v>5753.58</v>
      </c>
      <c r="H26" s="29"/>
      <c r="I26" s="30">
        <f t="shared" ref="I26:J27" si="7">F26-(F26*$J$4)</f>
        <v>1917.86</v>
      </c>
      <c r="J26" s="31">
        <f t="shared" si="7"/>
        <v>5753.58</v>
      </c>
    </row>
    <row r="27" spans="2:11" ht="29.25" outlineLevel="1" thickBot="1" x14ac:dyDescent="0.3">
      <c r="B27" s="57" t="s">
        <v>57</v>
      </c>
      <c r="C27" s="24" t="s">
        <v>52</v>
      </c>
      <c r="D27" s="42" t="s">
        <v>53</v>
      </c>
      <c r="E27" s="60">
        <v>21</v>
      </c>
      <c r="F27" s="61">
        <v>540.99</v>
      </c>
      <c r="G27" s="28">
        <f t="shared" ref="G27" si="8">F27*E27</f>
        <v>11360.79</v>
      </c>
      <c r="H27" s="29"/>
      <c r="I27" s="62">
        <f t="shared" si="7"/>
        <v>540.99</v>
      </c>
      <c r="J27" s="63">
        <f t="shared" si="7"/>
        <v>11360.79</v>
      </c>
    </row>
    <row r="28" spans="2:11" ht="15" x14ac:dyDescent="0.25">
      <c r="B28" s="64"/>
      <c r="C28" s="65"/>
      <c r="D28" s="66" t="s">
        <v>58</v>
      </c>
      <c r="E28" s="66"/>
      <c r="F28" s="66"/>
      <c r="G28" s="67" t="s">
        <v>59</v>
      </c>
      <c r="H28" s="68"/>
      <c r="I28" s="69"/>
      <c r="J28" s="70" t="s">
        <v>59</v>
      </c>
    </row>
    <row r="29" spans="2:11" ht="20.100000000000001" customHeight="1" thickBot="1" x14ac:dyDescent="0.3">
      <c r="B29" s="71"/>
      <c r="C29" s="72"/>
      <c r="D29" s="73"/>
      <c r="E29" s="73"/>
      <c r="F29" s="74"/>
      <c r="G29" s="75">
        <f>G6+G9+G11+G15+G21</f>
        <v>4027417.7199999997</v>
      </c>
      <c r="H29" s="19"/>
      <c r="I29" s="76"/>
      <c r="J29" s="77">
        <f>J6+J9+J11+J15+J21</f>
        <v>4027417.7199999997</v>
      </c>
      <c r="K29" s="78"/>
    </row>
    <row r="30" spans="2:11" ht="20.100000000000001" customHeight="1" x14ac:dyDescent="0.25">
      <c r="I30" s="81"/>
      <c r="J30" s="82"/>
    </row>
    <row r="31" spans="2:11" ht="20.100000000000001" customHeight="1" x14ac:dyDescent="0.25"/>
    <row r="32" spans="2:11" x14ac:dyDescent="0.25">
      <c r="I32" s="79"/>
      <c r="J32" s="83"/>
      <c r="K32" s="79"/>
    </row>
    <row r="33" spans="2:11" x14ac:dyDescent="0.25">
      <c r="I33" s="79"/>
      <c r="J33" s="83"/>
      <c r="K33" s="79"/>
    </row>
    <row r="34" spans="2:11" x14ac:dyDescent="0.25">
      <c r="I34" s="79"/>
      <c r="J34" s="79"/>
      <c r="K34" s="79"/>
    </row>
    <row r="35" spans="2:11" x14ac:dyDescent="0.25">
      <c r="I35" s="79"/>
      <c r="J35" s="79"/>
      <c r="K35" s="79"/>
    </row>
    <row r="36" spans="2:11" x14ac:dyDescent="0.25">
      <c r="I36" s="79"/>
      <c r="J36" s="79"/>
      <c r="K36" s="84"/>
    </row>
    <row r="37" spans="2:11" x14ac:dyDescent="0.25">
      <c r="I37" s="79"/>
      <c r="J37" s="79"/>
      <c r="K37" s="85"/>
    </row>
    <row r="38" spans="2:11" s="79" customFormat="1" x14ac:dyDescent="0.25">
      <c r="K38" s="86"/>
    </row>
    <row r="39" spans="2:11" x14ac:dyDescent="0.25">
      <c r="I39" s="79"/>
      <c r="J39" s="79"/>
      <c r="K39" s="79"/>
    </row>
    <row r="40" spans="2:11" x14ac:dyDescent="0.25">
      <c r="B40" s="7"/>
      <c r="C40" s="79"/>
      <c r="I40" s="79"/>
      <c r="J40" s="83"/>
      <c r="K40" s="79"/>
    </row>
    <row r="41" spans="2:11" s="79" customFormat="1" x14ac:dyDescent="0.25">
      <c r="B41" s="7"/>
      <c r="D41" s="80"/>
      <c r="E41" s="81"/>
      <c r="I41" s="80"/>
    </row>
    <row r="42" spans="2:11" x14ac:dyDescent="0.25">
      <c r="B42" s="7"/>
      <c r="C42" s="79"/>
      <c r="D42" s="80"/>
      <c r="E42" s="79"/>
      <c r="F42" s="85"/>
    </row>
    <row r="43" spans="2:11" x14ac:dyDescent="0.25">
      <c r="B43" s="7"/>
      <c r="C43" s="79"/>
      <c r="D43" s="80"/>
      <c r="E43" s="79"/>
      <c r="F43" s="76"/>
    </row>
    <row r="44" spans="2:11" x14ac:dyDescent="0.25">
      <c r="B44" s="7"/>
      <c r="C44" s="79"/>
      <c r="D44" s="80"/>
      <c r="E44" s="79"/>
    </row>
    <row r="45" spans="2:11" x14ac:dyDescent="0.25">
      <c r="B45" s="7"/>
      <c r="C45" s="79"/>
      <c r="D45" s="80"/>
      <c r="E45" s="81"/>
    </row>
    <row r="46" spans="2:11" x14ac:dyDescent="0.25">
      <c r="B46" s="7"/>
      <c r="C46" s="79"/>
      <c r="D46" s="80"/>
      <c r="E46" s="79"/>
    </row>
    <row r="47" spans="2:11" x14ac:dyDescent="0.25">
      <c r="B47" s="7"/>
      <c r="C47" s="79"/>
      <c r="D47" s="80"/>
      <c r="E47" s="79"/>
    </row>
    <row r="48" spans="2:11" x14ac:dyDescent="0.25">
      <c r="B48" s="7"/>
      <c r="C48" s="79"/>
      <c r="D48" s="80"/>
      <c r="E48" s="79"/>
    </row>
  </sheetData>
  <sheetProtection algorithmName="SHA-512" hashValue="ypuAJovO2Q2Bx35veDMbxqPgUZ8718BI9ceDQtWKQOMZVktiF2BqXUIGVcelZcstU2eaV2DOdPLBDkfJ4xQ2fA==" saltValue="IOxCryaSARVfEytgDUU5Lw==" spinCount="100000" sheet="1" objects="1" scenarios="1" selectLockedCells="1"/>
  <mergeCells count="8">
    <mergeCell ref="I3:J3"/>
    <mergeCell ref="B4:C4"/>
    <mergeCell ref="D4:G4"/>
    <mergeCell ref="B1:C2"/>
    <mergeCell ref="D1:E1"/>
    <mergeCell ref="D2:E2"/>
    <mergeCell ref="B3:C3"/>
    <mergeCell ref="D3:G3"/>
  </mergeCells>
  <pageMargins left="0.78740157480314965" right="0.39370078740157483" top="0.78740157480314965" bottom="0.39370078740157483" header="0" footer="0"/>
  <pageSetup paperSize="9" scale="80" fitToHeight="0" orientation="landscape" r:id="rId1"/>
  <headerFooter>
    <oddFooter>&amp;L&amp;"-,Negrito"&amp;12EXECUÇÃO&amp;C&amp;"-,Negrito"&amp;12VERIFICAÇÃO&amp;R&amp;"-,Negrito"&amp;12APROVAÇÃO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2</vt:i4>
      </vt:variant>
    </vt:vector>
  </HeadingPairs>
  <TitlesOfParts>
    <vt:vector size="3" baseType="lpstr">
      <vt:lpstr>PPU</vt:lpstr>
      <vt:lpstr>PPU!Área_de_Impressão</vt:lpstr>
      <vt:lpstr>PPU!Títulos_de_Impressão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Souza da Costa</dc:creator>
  <cp:lastModifiedBy>David Souza da Costa</cp:lastModifiedBy>
  <dcterms:created xsi:type="dcterms:W3CDTF">2024-04-05T12:58:58Z</dcterms:created>
  <dcterms:modified xsi:type="dcterms:W3CDTF">2024-04-25T18:13:32Z</dcterms:modified>
</cp:coreProperties>
</file>