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CPL\2. LICITAÇÕES\2. LICITAÇÃO CIGÁS\2025\LC_900007_2025 Construção Civil_Elétrica Interligação Aparecida\"/>
    </mc:Choice>
  </mc:AlternateContent>
  <bookViews>
    <workbookView xWindow="28680" yWindow="-120" windowWidth="29040" windowHeight="15720"/>
  </bookViews>
  <sheets>
    <sheet name="Estações" sheetId="1" r:id="rId1"/>
  </sheets>
  <externalReferences>
    <externalReference r:id="rId2"/>
    <externalReference r:id="rId3"/>
    <externalReference r:id="rId4"/>
  </externalReferences>
  <definedNames>
    <definedName name="_______PPU1" localSheetId="0" hidden="1">{#N/A,#N/A,FALSE,"Cronograma";#N/A,#N/A,FALSE,"Cronogr. 2"}</definedName>
    <definedName name="_______PPU1" hidden="1">{#N/A,#N/A,FALSE,"Cronograma";#N/A,#N/A,FALSE,"Cronogr. 2"}</definedName>
    <definedName name="_______ppu2" localSheetId="0" hidden="1">{#N/A,#N/A,FALSE,"Cronograma";#N/A,#N/A,FALSE,"Cronogr. 2"}</definedName>
    <definedName name="_______ppu2" hidden="1">{#N/A,#N/A,FALSE,"Cronograma";#N/A,#N/A,FALSE,"Cronogr. 2"}</definedName>
    <definedName name="______PPU1" localSheetId="0" hidden="1">{#N/A,#N/A,FALSE,"Cronograma";#N/A,#N/A,FALSE,"Cronogr. 2"}</definedName>
    <definedName name="______PPU1" hidden="1">{#N/A,#N/A,FALSE,"Cronograma";#N/A,#N/A,FALSE,"Cronogr. 2"}</definedName>
    <definedName name="______ppu2" localSheetId="0" hidden="1">{#N/A,#N/A,FALSE,"Cronograma";#N/A,#N/A,FALSE,"Cronogr. 2"}</definedName>
    <definedName name="______ppu2" hidden="1">{#N/A,#N/A,FALSE,"Cronograma";#N/A,#N/A,FALSE,"Cronogr. 2"}</definedName>
    <definedName name="_____bar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_PPU1" localSheetId="0" hidden="1">{#N/A,#N/A,FALSE,"Cronograma";#N/A,#N/A,FALSE,"Cronogr. 2"}</definedName>
    <definedName name="_____PPU1" hidden="1">{#N/A,#N/A,FALSE,"Cronograma";#N/A,#N/A,FALSE,"Cronogr. 2"}</definedName>
    <definedName name="_____ppu2" localSheetId="0" hidden="1">{#N/A,#N/A,FALSE,"Cronograma";#N/A,#N/A,FALSE,"Cronogr. 2"}</definedName>
    <definedName name="_____ppu2" hidden="1">{#N/A,#N/A,FALSE,"Cronograma";#N/A,#N/A,FALSE,"Cronogr. 2"}</definedName>
    <definedName name="____bar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_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1Excel_BuiltIn_Print_Area_2_1_1_1_1_1_1" localSheetId="0">#REF!</definedName>
    <definedName name="_1Excel_BuiltIn_Print_Area_2_1_1_1_1_1_1">#REF!</definedName>
    <definedName name="_bar1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doc_name" localSheetId="0">#REF!</definedName>
    <definedName name="_doc_name">#REF!</definedName>
    <definedName name="_Fill" localSheetId="0" hidden="1">#REF!</definedName>
    <definedName name="_Fill" hidden="1">#REF!</definedName>
    <definedName name="_FL1" localSheetId="0">#REF!</definedName>
    <definedName name="_FL1">#REF!</definedName>
    <definedName name="_Key1" hidden="1">#REF!</definedName>
    <definedName name="_Key2" hidden="1">#REF!</definedName>
    <definedName name="_manufact">#REF!</definedName>
    <definedName name="_manufactr">#REF!</definedName>
    <definedName name="_model">#REF!</definedName>
    <definedName name="_of_sheet">#REF!</definedName>
    <definedName name="_Order1" hidden="1">255</definedName>
    <definedName name="_Order2" hidden="1">255</definedName>
    <definedName name="_p_order" localSheetId="0">#REF!</definedName>
    <definedName name="_p_order">#REF!</definedName>
    <definedName name="_pid_no" localSheetId="0">#REF!</definedName>
    <definedName name="_pid_no">#REF!</definedName>
    <definedName name="_pod_mm">'[1]2'!$F$17:$I$17</definedName>
    <definedName name="_pppprr">'[1]2'!$B$8</definedName>
    <definedName name="_PPU1" localSheetId="0" hidden="1">{#N/A,#N/A,FALSE,"Cronograma";#N/A,#N/A,FALSE,"Cronogr. 2"}</definedName>
    <definedName name="_PPU1" hidden="1">{#N/A,#N/A,FALSE,"Cronograma";#N/A,#N/A,FALSE,"Cronogr. 2"}</definedName>
    <definedName name="_ppu2" localSheetId="0" hidden="1">{#N/A,#N/A,FALSE,"Cronograma";#N/A,#N/A,FALSE,"Cronogr. 2"}</definedName>
    <definedName name="_ppu2" hidden="1">{#N/A,#N/A,FALSE,"Cronograma";#N/A,#N/A,FALSE,"Cronogr. 2"}</definedName>
    <definedName name="_projectDescript" localSheetId="0">#REF!</definedName>
    <definedName name="_projectDescript">#REF!</definedName>
    <definedName name="_req_no" localSheetId="0">#REF!</definedName>
    <definedName name="_req_no">#REF!</definedName>
    <definedName name="_rev" localSheetId="0">#REF!</definedName>
    <definedName name="_rev">#REF!</definedName>
    <definedName name="_service">#REF!</definedName>
    <definedName name="_sheet_no">#REF!</definedName>
    <definedName name="_Sort" hidden="1">#REF!</definedName>
    <definedName name="_tag_no">#REF!</definedName>
    <definedName name="A">#REF!</definedName>
    <definedName name="ademir" localSheetId="0" hidden="1">{#N/A,#N/A,FALSE,"Cronograma";#N/A,#N/A,FALSE,"Cronogr. 2"}</definedName>
    <definedName name="ademir" hidden="1">{#N/A,#N/A,FALSE,"Cronograma";#N/A,#N/A,FALSE,"Cronogr. 2"}</definedName>
    <definedName name="ADM" localSheetId="0">#REF!</definedName>
    <definedName name="ADM">#REF!</definedName>
    <definedName name="A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nexo___V_2_1_08_Beneficios" localSheetId="0">#REF!</definedName>
    <definedName name="Anexo___V_2_1_08_Beneficios">#REF!</definedName>
    <definedName name="Anexo_V_A_Energia" localSheetId="0">#REF!</definedName>
    <definedName name="Anexo_V_A_Energia">#REF!</definedName>
    <definedName name="Anexo_V_B_Beneficios" localSheetId="0">#REF!</definedName>
    <definedName name="Anexo_V_B_Beneficios">#REF!</definedName>
    <definedName name="Anexo_V_B_Condominio">#REF!</definedName>
    <definedName name="Anexo_V_B_Energia">#REF!</definedName>
    <definedName name="_xlnm.Print_Area" localSheetId="0">Estações!$B$2:$J$92</definedName>
    <definedName name="ASD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xlnm.Database" localSheetId="0">#REF!</definedName>
    <definedName name="_xlnm.Database">#REF!</definedName>
    <definedName name="ba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bb">'[1]2'!$F$48:$I$48</definedName>
    <definedName name="bosta" localSheetId="0" hidden="1">{#N/A,#N/A,FALSE,"Cronograma";#N/A,#N/A,FALSE,"Cronogr. 2"}</definedName>
    <definedName name="bosta" hidden="1">{#N/A,#N/A,FALSE,"Cronograma";#N/A,#N/A,FALSE,"Cronogr. 2"}</definedName>
    <definedName name="BRITAGEM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´L" localSheetId="0" hidden="1">{#N/A,#N/A,FALSE,"Cronograma";#N/A,#N/A,FALSE,"Cronogr. 2"}</definedName>
    <definedName name="CA´L" hidden="1">{#N/A,#N/A,FALSE,"Cronograma";#N/A,#N/A,FALSE,"Cronogr. 2"}</definedName>
    <definedName name="cef" localSheetId="0" hidden="1">{#N/A,#N/A,FALSE,"Cronograma";#N/A,#N/A,FALSE,"Cronogr. 2"}</definedName>
    <definedName name="cef" hidden="1">{#N/A,#N/A,FALSE,"Cronograma";#N/A,#N/A,FALSE,"Cronogr. 2"}</definedName>
    <definedName name="cff" localSheetId="0" hidden="1">{#N/A,#N/A,FALSE,"Cronograma";#N/A,#N/A,FALSE,"Cronogr. 2"}</definedName>
    <definedName name="cff" hidden="1">{#N/A,#N/A,FALSE,"Cronograma";#N/A,#N/A,FALSE,"Cronogr. 2"}</definedName>
    <definedName name="comp" localSheetId="0" hidden="1">{#N/A,#N/A,FALSE,"Cronograma";#N/A,#N/A,FALSE,"Cronogr. 2"}</definedName>
    <definedName name="comp" hidden="1">{#N/A,#N/A,FALSE,"Cronograma";#N/A,#N/A,FALSE,"Cronogr. 2"}</definedName>
    <definedName name="composiçã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mposiçã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ncorrentes" localSheetId="0" hidden="1">{#N/A,#N/A,FALSE,"Cronograma";#N/A,#N/A,FALSE,"Cronogr. 2"}</definedName>
    <definedName name="concorrentes" hidden="1">{#N/A,#N/A,FALSE,"Cronograma";#N/A,#N/A,FALSE,"Cronogr. 2"}</definedName>
    <definedName name="cron" localSheetId="0" hidden="1">{#N/A,#N/A,FALSE,"Cronograma";#N/A,#N/A,FALSE,"Cronogr. 2"}</definedName>
    <definedName name="cron" hidden="1">{#N/A,#N/A,FALSE,"Cronograma";#N/A,#N/A,FALSE,"Cronogr. 2"}</definedName>
    <definedName name="CurrentData" localSheetId="0">#REF!</definedName>
    <definedName name="CurrentData">#REF!</definedName>
    <definedName name="D">[2]FL2!$R$2</definedName>
    <definedName name="DDDD" localSheetId="0">#REF!</definedName>
    <definedName name="DDDD">#REF!</definedName>
    <definedName name="Diárias" localSheetId="0">#REF!</definedName>
    <definedName name="Diárias">#REF!</definedName>
    <definedName name="dsf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EE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E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rika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rik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rika3" localSheetId="0" hidden="1">{#N/A,#N/A,FALSE,"Cronograma";#N/A,#N/A,FALSE,"Cronogr. 2"}</definedName>
    <definedName name="erika3" hidden="1">{#N/A,#N/A,FALSE,"Cronograma";#N/A,#N/A,FALSE,"Cronogr. 2"}</definedName>
    <definedName name="ESPESSAMENTO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TAG" localSheetId="0">#REF!</definedName>
    <definedName name="ESTAG">#REF!</definedName>
    <definedName name="Estagiario_ADMINISTRATIVO" localSheetId="0">#REF!</definedName>
    <definedName name="Estagiario_ADMINISTRATIVO">#REF!</definedName>
    <definedName name="Estagiario_JURÍDICO" localSheetId="0">#REF!</definedName>
    <definedName name="Estagiario_JURÍDICO">#REF!</definedName>
    <definedName name="Estagiario_TÉCNICO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2_1_1_1_1">#REF!</definedName>
    <definedName name="Excel_BuiltIn_Print_Area_2_1_1_1_1_1">#REF!</definedName>
    <definedName name="Excel_BuiltIn_Print_Area_3">#REF!</definedName>
    <definedName name="Excel_BuiltIn_Print_Area_4">#REF!</definedName>
    <definedName name="Excel_BuiltIn_Print_Area_5">#REF!</definedName>
    <definedName name="Excel_BuiltIn_Print_Area_6">#REF!</definedName>
    <definedName name="Excel_BuiltIn_Print_Area_7">#REF!</definedName>
    <definedName name="Excel_BuiltIn_Print_Area_8">#REF!</definedName>
    <definedName name="Excel_BuiltIn_Print_Area_9">#REF!</definedName>
    <definedName name="Excel_BuiltIn_Print_Titles_2_1">#REF!</definedName>
    <definedName name="F">[2]FL2!$J$3:$J$8</definedName>
    <definedName name="FAL_HU" localSheetId="0">#REF!</definedName>
    <definedName name="FAL_HU">#REF!</definedName>
    <definedName name="filtragem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">'[3]2'!$F$17:$I$17</definedName>
    <definedName name="FLOT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">[2]FL2!$G$3:$G$8</definedName>
    <definedName name="H">[2]FL2!$K$3:$L$8</definedName>
    <definedName name="Honorario_CONSELHEIRO_ADM" localSheetId="0">#REF!</definedName>
    <definedName name="Honorario_CONSELHEIRO_ADM">#REF!</definedName>
    <definedName name="Honorario_CONSELHEIRO_FISCAL" localSheetId="0">#REF!</definedName>
    <definedName name="Honorario_CONSELHEIRO_FISCAL">#REF!</definedName>
    <definedName name="Honorario_diretoria" localSheetId="0">#REF!</definedName>
    <definedName name="Honorario_diretoria">#REF!</definedName>
    <definedName name="nw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w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lnah" localSheetId="0" hidden="1">{#N/A,#N/A,TRUE,"Summary";#N/A,#N/A,TRUE,"Worksheet";#N/A,#N/A,TRUE,"CashFlow"}</definedName>
    <definedName name="olnah" hidden="1">{#N/A,#N/A,TRUE,"Summary";#N/A,#N/A,TRUE,"Worksheet";#N/A,#N/A,TRUE,"CashFlow"}</definedName>
    <definedName name="Passagens_Aéreas" localSheetId="0">#REF!</definedName>
    <definedName name="Passagens_Aéreas">#REF!</definedName>
    <definedName name="Payment_Needed">"Pagamento necessário"</definedName>
    <definedName name="Pessoal_Administrativo" localSheetId="0">#REF!</definedName>
    <definedName name="Pessoal_Administrativo">#REF!</definedName>
    <definedName name="Pessoal_Presidencia" localSheetId="0">#REF!</definedName>
    <definedName name="Pessoal_Presidencia">#REF!</definedName>
    <definedName name="Pessoal_Tecnico" localSheetId="0">#REF!</definedName>
    <definedName name="Pessoal_Tecnico">#REF!</definedName>
    <definedName name="plamnsj" localSheetId="0" hidden="1">{#N/A,#N/A,TRUE,"Summary";#N/A,#N/A,TRUE,"Worksheet";#N/A,#N/A,TRUE,"CashFlow"}</definedName>
    <definedName name="plamnsj" hidden="1">{#N/A,#N/A,TRUE,"Summary";#N/A,#N/A,TRUE,"Worksheet";#N/A,#N/A,TRUE,"CashFlow"}</definedName>
    <definedName name="Popular" localSheetId="0" hidden="1">{#N/A,#N/A,FALSE,"Cronograma";#N/A,#N/A,FALSE,"Cronogr. 2"}</definedName>
    <definedName name="Popular" hidden="1">{#N/A,#N/A,FALSE,"Cronograma";#N/A,#N/A,FALSE,"Cronogr. 2"}</definedName>
    <definedName name="po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reviousData" localSheetId="0">#REF!</definedName>
    <definedName name="PreviousData">#REF!</definedName>
    <definedName name="Print_Area_MI">#REF!</definedName>
    <definedName name="Reimbursement">"Reembolso"</definedName>
    <definedName name="Rev" localSheetId="0">#REF!</definedName>
    <definedName name="Rev">#REF!</definedName>
    <definedName name="RevBy" localSheetId="0">#REF!</definedName>
    <definedName name="RevBy">#REF!</definedName>
    <definedName name="RevDate" localSheetId="0">#REF!</definedName>
    <definedName name="RevDate">#REF!</definedName>
    <definedName name="RevList">#REF!</definedName>
    <definedName name="RevListBy">#REF!</definedName>
    <definedName name="RevListDate">#REF!</definedName>
    <definedName name="RevListNo">#REF!</definedName>
    <definedName name="RevListStatus">#REF!</definedName>
    <definedName name="rio" localSheetId="0" hidden="1">{#N/A,#N/A,FALSE,"Cronograma";#N/A,#N/A,FALSE,"Cronogr. 2"}</definedName>
    <definedName name="rio" hidden="1">{#N/A,#N/A,FALSE,"Cronograma";#N/A,#N/A,FALSE,"Cronogr. 2"}</definedName>
    <definedName name="S">[2]FL2!$B$8</definedName>
    <definedName name="sas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MM">#REF!</definedName>
    <definedName name="ss" localSheetId="0" hidden="1">{#N/A,#N/A,FALSE,"Cronograma";#N/A,#N/A,FALSE,"Cronogr. 2"}</definedName>
    <definedName name="ss" hidden="1">{#N/A,#N/A,FALSE,"Cronograma";#N/A,#N/A,FALSE,"Cronogr. 2"}</definedName>
    <definedName name="Tarifa__Ramais__MMbtu" localSheetId="0">#REF!</definedName>
    <definedName name="Tarifa__Ramais__MMbtu">#REF!</definedName>
    <definedName name="_xlnm.Print_Titles" localSheetId="0">Estações!$2:$7</definedName>
    <definedName name="TOTAL_encargos_sociais" localSheetId="0">#REF!</definedName>
    <definedName name="TOTAL_encargos_sociais">#REF!</definedName>
    <definedName name="VI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nr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n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Caixa._.de._.Ferramentas." localSheetId="0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.Individuais." localSheetId="0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LOVES." localSheetId="0" hidden="1">{#N/A,#N/A,FALSE,"Plan1";#N/A,#N/A,FALSE,"Despesas Diversas por C.Custo"}</definedName>
    <definedName name="wrn.CLOVES." hidden="1">{#N/A,#N/A,FALSE,"Plan1";#N/A,#N/A,FALSE,"Despesas Diversas por C.Custo"}</definedName>
    <definedName name="wrn.Cronograma." localSheetId="0" hidden="1">{#N/A,#N/A,FALSE,"Cronograma";#N/A,#N/A,FALSE,"Cronogr. 2"}</definedName>
    <definedName name="wrn.Cronograma." hidden="1">{#N/A,#N/A,FALSE,"Cronograma";#N/A,#N/A,FALSE,"Cronogr. 2"}</definedName>
    <definedName name="wrn.GERAL." localSheetId="0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impressao." localSheetId="0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impressao.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PEND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Standard." localSheetId="0" hidden="1">{#N/A,#N/A,TRUE,"Summary";#N/A,#N/A,TRUE,"Worksheet"}</definedName>
    <definedName name="wrn.Standard." hidden="1">{#N/A,#N/A,TRUE,"Summary";#N/A,#N/A,TRUE,"Worksheet"}</definedName>
    <definedName name="wrn.X_Print._.All." localSheetId="0" hidden="1">{#N/A,#N/A,TRUE,"Summary";#N/A,#N/A,TRUE,"Worksheet";#N/A,#N/A,TRUE,"CashFlow"}</definedName>
    <definedName name="wrn.X_Print._.All." hidden="1">{#N/A,#N/A,TRUE,"Summary";#N/A,#N/A,TRUE,"Worksheet";#N/A,#N/A,TRUE,"CashFlow"}</definedName>
    <definedName name="X">'[3]2'!$I$1</definedName>
    <definedName name="xxxx">'[1]2'!$I$1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0" i="1" l="1"/>
  <c r="J90" i="1" s="1"/>
  <c r="I89" i="1"/>
  <c r="J89" i="1" s="1"/>
  <c r="I88" i="1"/>
  <c r="J88" i="1" s="1"/>
  <c r="I87" i="1"/>
  <c r="J87" i="1" s="1"/>
  <c r="I86" i="1"/>
  <c r="J86" i="1" s="1"/>
  <c r="I85" i="1"/>
  <c r="J85" i="1" s="1"/>
  <c r="I83" i="1"/>
  <c r="J83" i="1" s="1"/>
  <c r="I82" i="1"/>
  <c r="J82" i="1" s="1"/>
  <c r="J81" i="1" s="1"/>
  <c r="I80" i="1"/>
  <c r="J80" i="1" s="1"/>
  <c r="I79" i="1"/>
  <c r="J79" i="1" s="1"/>
  <c r="I78" i="1"/>
  <c r="J78" i="1" s="1"/>
  <c r="I77" i="1"/>
  <c r="J77" i="1" s="1"/>
  <c r="I76" i="1"/>
  <c r="J76" i="1" s="1"/>
  <c r="I75" i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5" i="1"/>
  <c r="J65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2" i="1"/>
  <c r="J42" i="1" s="1"/>
  <c r="I41" i="1"/>
  <c r="J41" i="1" s="1"/>
  <c r="I40" i="1"/>
  <c r="J40" i="1" s="1"/>
  <c r="I39" i="1"/>
  <c r="J39" i="1" s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29" i="1"/>
  <c r="J29" i="1" s="1"/>
  <c r="I28" i="1"/>
  <c r="J28" i="1" s="1"/>
  <c r="I27" i="1"/>
  <c r="J27" i="1" s="1"/>
  <c r="I26" i="1"/>
  <c r="J26" i="1" s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5" i="1"/>
  <c r="J15" i="1" s="1"/>
  <c r="J14" i="1" s="1"/>
  <c r="I13" i="1"/>
  <c r="J13" i="1" s="1"/>
  <c r="I12" i="1"/>
  <c r="J12" i="1" s="1"/>
  <c r="I10" i="1"/>
  <c r="J10" i="1" s="1"/>
  <c r="I9" i="1"/>
  <c r="J9" i="1" s="1"/>
  <c r="J17" i="1" l="1"/>
  <c r="J16" i="1"/>
  <c r="J43" i="1"/>
  <c r="J84" i="1"/>
  <c r="J31" i="1"/>
  <c r="J30" i="1" s="1"/>
  <c r="J64" i="1"/>
  <c r="J63" i="1"/>
  <c r="J11" i="1"/>
  <c r="J8" i="1"/>
  <c r="J92" i="1" l="1"/>
</calcChain>
</file>

<file path=xl/sharedStrings.xml><?xml version="1.0" encoding="utf-8"?>
<sst xmlns="http://schemas.openxmlformats.org/spreadsheetml/2006/main" count="256" uniqueCount="193">
  <si>
    <t>PROJETO BÁSICO</t>
  </si>
  <si>
    <t>REVISÃO</t>
  </si>
  <si>
    <t>OBJETO DA OBRA / SERVIÇOS</t>
  </si>
  <si>
    <t>ITEM</t>
  </si>
  <si>
    <t>DESCRIÇÃO</t>
  </si>
  <si>
    <t>UND.</t>
  </si>
  <si>
    <t>QUANT.</t>
  </si>
  <si>
    <t>1.1</t>
  </si>
  <si>
    <t>Mobilização</t>
  </si>
  <si>
    <t>un</t>
  </si>
  <si>
    <t>1.2</t>
  </si>
  <si>
    <t>Desmobilização</t>
  </si>
  <si>
    <t>2</t>
  </si>
  <si>
    <t>ADMINISTRAÇÃO DA OBRA</t>
  </si>
  <si>
    <t>2.1</t>
  </si>
  <si>
    <t>2.2</t>
  </si>
  <si>
    <t>3</t>
  </si>
  <si>
    <t>3.1</t>
  </si>
  <si>
    <t>4</t>
  </si>
  <si>
    <t>CONSTRUÇÃO E MONTAGEM - AÇO CARBONO</t>
  </si>
  <si>
    <t>4.1</t>
  </si>
  <si>
    <t>4.1.1</t>
  </si>
  <si>
    <t>m</t>
  </si>
  <si>
    <t>4.1.2</t>
  </si>
  <si>
    <t>4.1.3</t>
  </si>
  <si>
    <t>kg</t>
  </si>
  <si>
    <t>4.2</t>
  </si>
  <si>
    <t>4.2.1</t>
  </si>
  <si>
    <t>4.2.2</t>
  </si>
  <si>
    <t>5</t>
  </si>
  <si>
    <t>5.1</t>
  </si>
  <si>
    <t>5.1.1</t>
  </si>
  <si>
    <t>5.2</t>
  </si>
  <si>
    <t>5.2.1</t>
  </si>
  <si>
    <t>5.2.2</t>
  </si>
  <si>
    <t>5.2.3</t>
  </si>
  <si>
    <t>6</t>
  </si>
  <si>
    <t>CONSTRUÇÃO CIVIL</t>
  </si>
  <si>
    <t>6.1</t>
  </si>
  <si>
    <t>6.1.1</t>
  </si>
  <si>
    <t>6.1.2</t>
  </si>
  <si>
    <t>6.2</t>
  </si>
  <si>
    <t>6.2.1</t>
  </si>
  <si>
    <t>m²</t>
  </si>
  <si>
    <t>6.2.2</t>
  </si>
  <si>
    <t>m³</t>
  </si>
  <si>
    <t>7</t>
  </si>
  <si>
    <t>7.1</t>
  </si>
  <si>
    <t>7.2</t>
  </si>
  <si>
    <t>7.3</t>
  </si>
  <si>
    <t>TOTAL</t>
  </si>
  <si>
    <t>ORÇAMENTO DA EMPRESA LICITANTE:</t>
  </si>
  <si>
    <t>DATA</t>
  </si>
  <si>
    <t>Campos para preenchimento da licitante</t>
  </si>
  <si>
    <t>FATOR DE DESCONTO (ANEXO IV)</t>
  </si>
  <si>
    <t>PERCENTUAL APLICADO</t>
  </si>
  <si>
    <t>PREÇO UNIT. DA LICITANTE</t>
  </si>
  <si>
    <t>PREÇO UNIT. DE REFERÊNCIA</t>
  </si>
  <si>
    <t>PREÇO TOTAL DE 
REFERÊNCIA</t>
  </si>
  <si>
    <t>PREÇO TOTAL DA 
LICITANTE</t>
  </si>
  <si>
    <t>CONSTRUÇÃO DE 3 ESTAÇÕES DE GÁS NATURAL (C.G. VILA BURITI, ERP SOLIMÕES E EMRP MANAUS I)</t>
  </si>
  <si>
    <t>PB-012/2025
ANEXO D</t>
  </si>
  <si>
    <r>
      <t xml:space="preserve">PLANILHA DE PREÇOS UNITÁRIOS  
</t>
    </r>
    <r>
      <rPr>
        <b/>
        <sz val="14"/>
        <rFont val="Arial"/>
        <family val="2"/>
      </rPr>
      <t>ESTAÇÕES CITY-GATE VILA BURITI, 
ERP SOLIMÕES E EMRP MANAUS I</t>
    </r>
  </si>
  <si>
    <t>Estações City-Gate Vila Buriti, ERP Solimões
e EMRP Manaus I</t>
  </si>
  <si>
    <t>1</t>
  </si>
  <si>
    <t>MOBILIZAÇÃO E DESMOBILIZAÇÃO DE OBRA</t>
  </si>
  <si>
    <t>Administração  Local</t>
  </si>
  <si>
    <t xml:space="preserve">Instalação e manutenção de canteiro de Obras </t>
  </si>
  <si>
    <t>mês</t>
  </si>
  <si>
    <t>SERVIÇOS PRELIMINARES</t>
  </si>
  <si>
    <t>Análise de consistência dos projetos executivos fornecidos</t>
  </si>
  <si>
    <t>Montagem Mecânica - Tubulação, conexões e complementos</t>
  </si>
  <si>
    <t>Içamento, transporte e posicionamento do skid de medição (EMED) sobre a base de concreto armado - City Gate Vila Buriti</t>
  </si>
  <si>
    <t>Içamento, transporte e posicionamento do skid do sistema de odorização sobre base de concreto armado - City Gate Vila Buriti</t>
  </si>
  <si>
    <t>Instalação mecânica (fixação, reaperto de parafusos e flanges, nivelamento, interligação e testes) do "skid" de medição - City Gate Vila Buriti</t>
  </si>
  <si>
    <t>4.1.4</t>
  </si>
  <si>
    <t>Instalação mecânica (fixação, reaperto de parafusos e flanges, nivelamento, interligação e testes) dos "skids" e vasos de odorização - City Gate Vila Buriti</t>
  </si>
  <si>
    <t>4.1.5</t>
  </si>
  <si>
    <t>Içamento, transporte e posicionamento sobre a base de skid para UTE Manaus I ou ERP Solimões</t>
  </si>
  <si>
    <t>4.1.6</t>
  </si>
  <si>
    <t>Instalação mecânica (fixação, reaperto de parafusos e flanges, nivelamento, interligação e testes) do "skid" de medição e regulagem completo (UTE MANAUS I)</t>
  </si>
  <si>
    <t>4.1.7</t>
  </si>
  <si>
    <t>Instalaçao mecânica (fixação, reaperto de parafusos e flanges, nivelamento, interligação e testes) do "skid" de regulagem completo (ERP SOLIMÕES)</t>
  </si>
  <si>
    <t>Fabricação e montagem de estruturas metálicas</t>
  </si>
  <si>
    <t>Fornecimento e instalação de alambrado em mourões de concreto com tela de arame galvanizado e complementos do acordo com memorial descritivo e projetos de referência</t>
  </si>
  <si>
    <t>Fornecimento e instalação de portão de veículos conforme especificações do memorial descritivo e projetos de referência</t>
  </si>
  <si>
    <t>4.2.3</t>
  </si>
  <si>
    <t>Fornecimento e instalação de portão de pedestres conforme especificações do memorial descritivo e projetos de referência</t>
  </si>
  <si>
    <t>4.2.4</t>
  </si>
  <si>
    <t>Confecção e instalação de escada metálica composta por estrutura em viga u e tubos de aço carbono, pisos e patamar em grade metálica, rodapé em chapa perfurada e guarda-corpo em tubos de aço carbono, de acordo com especificações e detalhes de projeto</t>
  </si>
  <si>
    <t>Atividades preliminares e terraplenagem</t>
  </si>
  <si>
    <t>Limpeza do terreno e bota-fora - City Gate Vila Buriti</t>
  </si>
  <si>
    <t>5.1.2</t>
  </si>
  <si>
    <t>Limpeza do terreno e bota-fora - ERP Solimões</t>
  </si>
  <si>
    <t>5.1.3</t>
  </si>
  <si>
    <t>Corte de terreno (c/ bota-fora)</t>
  </si>
  <si>
    <t>5.1.4</t>
  </si>
  <si>
    <t>Aterro compactado (c/ fornecimento de material de jazida)</t>
  </si>
  <si>
    <t>5.1.5</t>
  </si>
  <si>
    <t>Demolição de alambrado tipo mourão, incluso postes, arames e bota-fora</t>
  </si>
  <si>
    <t>5.1.6</t>
  </si>
  <si>
    <t>Demolição de estruturas e caixas em alvenaria. (inclusive bota-fora)</t>
  </si>
  <si>
    <t>Fundações</t>
  </si>
  <si>
    <t>Execução de bases e fundações em concreto armado para skid de estação (inclusive lastro, fôrmas, juntas, armações, concreto e agregados), com fornecimento</t>
  </si>
  <si>
    <t>Execução de bases e fundações em concreto armado para áreas de circulação (inclusive lastro, fôrmas, juntas, armações, concreto e agregados), com fornecimento</t>
  </si>
  <si>
    <t>Execução de pavimento em blocos intertravados de concreto sextavados, assentados sobre areia lavada e base em bica corrida / BGS graduada. (sub-base em solo compactado), inclusive meio-fio e sarjeta nas laterais, conforme projeto de referência.</t>
  </si>
  <si>
    <t>5.2.4</t>
  </si>
  <si>
    <t>Aplicação de brita graduada em área de circulação interna da estação, com tratamento de solo e aplicação de manta geotêxtil</t>
  </si>
  <si>
    <t>5.3</t>
  </si>
  <si>
    <t>Complementos</t>
  </si>
  <si>
    <t>5.3.1</t>
  </si>
  <si>
    <t>Caixa em alvenaria de bloco estrutural - com tampa em chapa xadrez e alças, e fundo em brita, conforme memorial descritivo e projetos de referência</t>
  </si>
  <si>
    <t>5.3.2</t>
  </si>
  <si>
    <t>Construção de abrigo "shelter", incluindo infraestrutura, supraestrutura, fechamentos, acabamentos, infraestrutura elétrica, de dados e demais serviços contemplados no memorial descritivo e projetos de referência, exceto SPDA - City Gate Vila Buriti ou UTE Manaus I</t>
  </si>
  <si>
    <t>5.3.3</t>
  </si>
  <si>
    <t>Construção de abrigo "shelter", incluindo infraestrutura, supraestrutura, fechamentos, acabamentos, infraestrutura elétrica, de dados e demais serviços contemplados no memorial descritivo e projetos de referência, exceto SPDA - ERP Solimões</t>
  </si>
  <si>
    <t>5.3.4</t>
  </si>
  <si>
    <t>Construção de depósito, incluindo infraestrutura, supraestrutura, fechamentos, acabamentos, infraestrutura elétrica, de dados e demais serviços contemplados no memorial descritivo e projetos de referência, exceto SPDA - City Gate Vila Buriti</t>
  </si>
  <si>
    <t>5.3.5</t>
  </si>
  <si>
    <t>Construção de muro de contenção em alvenaria estrutural, incluindo fundações, grauteamento e armações de pilares e vigas, acabamentos e drenagem, conforme memorial descritivo e projetos de referência</t>
  </si>
  <si>
    <t>5.3.6</t>
  </si>
  <si>
    <t>Fornecimento e aplicação de biomanta de fibra de coco, e semeadura de grama tipo "esmeralda" em taludes</t>
  </si>
  <si>
    <t>5.3.7</t>
  </si>
  <si>
    <t>Construção de edificação para instalação do Sistema de Odorização , incluindo infraestrutura, supraestrutura, fechamentos, acabamentos, infraestrutura elétrica, de dados e demais serviços contemplados no memorial descritivo e projetos de referência, exceto SPDA - City Gate Vila Buriti</t>
  </si>
  <si>
    <t>5.3.8</t>
  </si>
  <si>
    <t>Placa de sinalização em chapa de aço galvanizada, personalizada conforme projeto</t>
  </si>
  <si>
    <t>5.3.9</t>
  </si>
  <si>
    <t>Construção de acesso 2, inclusive guarda-corpo e acabamentos da escada conforme projeto de referência - ERP Solimões</t>
  </si>
  <si>
    <t>5.3.10</t>
  </si>
  <si>
    <t>Muro em alvenaria de blocos de concreto, inclusive concertina dupla clipada, conforme memorial descritivo e projetos de referência - ERP Solimões</t>
  </si>
  <si>
    <t>5.4</t>
  </si>
  <si>
    <t>Drenagem</t>
  </si>
  <si>
    <t>5.4.1</t>
  </si>
  <si>
    <t>Execução de caixa de passagem em concreto armado, argamassa de caimento, base em concreto magro e demais detalhes de acordo com memorial descritivo e projetos de referência</t>
  </si>
  <si>
    <t>5.4.2</t>
  </si>
  <si>
    <t>Execução de caixa de passagem CP-01 em concreto armado e alvenaria, argamassa de caimento, base em concreto magro e demais detalhes de acordo com memorial descritivo e projetos de referência - ERP Solimões</t>
  </si>
  <si>
    <t>5.4.3</t>
  </si>
  <si>
    <t>Execução de descida d'agua tipo degrau em concreto armado com dissipador de energia em concreto armado c/ pedras de mão argamassada, conforme memorial descritivo e projetos de referência</t>
  </si>
  <si>
    <t>5.4.4</t>
  </si>
  <si>
    <t>Execução de dissipador de energia em concreto armado c/ pedras de mão argamassada, conforme memorial descritivo e projetos de referência</t>
  </si>
  <si>
    <t>5.4.5</t>
  </si>
  <si>
    <t>Canaleta de drenagem seção retangular em concreto armado, argamassa de caímento, base em concreto magro e tampa em peças de concreto com 10 furos assentado sobre cantoneira de abas iguais chumbada, de acordo com memorial descritivo e projetos de referência</t>
  </si>
  <si>
    <t>5.4.6</t>
  </si>
  <si>
    <t>Instalação de tubo (coletor) DN 200 mm, para drenagem de águas pluviais (c/ fornecimento) - inclusive escavação</t>
  </si>
  <si>
    <t>5.4.7</t>
  </si>
  <si>
    <t>Instalação de tubo (coletor) DN 100 mm, para drenagem de águas pluviais (c/ fornecimento) - inclusive escavação</t>
  </si>
  <si>
    <t>5.4.8</t>
  </si>
  <si>
    <t>Execução de canaleta tipo "meia cana" de concreto, sem tampa</t>
  </si>
  <si>
    <t>ELÉTRICA E INSTRUMENTAÇÃO</t>
  </si>
  <si>
    <t>Elétrica, aterramento e SPDA</t>
  </si>
  <si>
    <t>Instalação de entrada de energia elétrica de 13kV  até o padrão de medição de consumo com interligação a linha de distribuição da rede publica 13 kV, instalação do poste c/ subestação área 30 kVA e padrão de medição de consumo (fornecimento de material, equipamento e serviços) - City Gate Vila Buriti</t>
  </si>
  <si>
    <t>Instalação de 2 pead 40 mm (Bi tubo 40 mm) com guias para passagem de cabo óptico (tubos de pead fornecidos pela contratante), conforme memorial descritivo e projetos de referência</t>
  </si>
  <si>
    <t>6.1.3</t>
  </si>
  <si>
    <t>Instalação de 2 pead 40 mm (Bi tubo 40 mm) com passagem de cabeamento elétrico e cabo óptico (tubos de pead fornecidos pela contratante), conforme memorial descritivo e projetos de referência</t>
  </si>
  <si>
    <t>6.1.4</t>
  </si>
  <si>
    <t>Fornecimento e instalação de eletroduto rígido pesado galvanizado a fogo de 1.1/2" para infraestrutura elétrica  e lógica/dados sob base da estação (underground), inclusive afloramentos, acessórios e cabeamentos conforme memorial descritivo e projetos de referência</t>
  </si>
  <si>
    <t>6.1.5</t>
  </si>
  <si>
    <t>Fornecimento e instalação de eletroduto rígido pesado galvanizado a fogo de 1" para infraestrutura elétrica  e lógica/dados sob base da estação (underground), inclusive afloramentos, acessórios e cabeamentos conforme memorial descritivo e projetos de referência</t>
  </si>
  <si>
    <t>6.1.6</t>
  </si>
  <si>
    <t>Canaleta de seção retangular em concreto armado, fundo em brita e tampa em peças de concreto com 10 furos assentado sobre cantoneira de abas iguais chumbada, de acordo com memorial descritivo e projetos de referência</t>
  </si>
  <si>
    <t>6.1.7</t>
  </si>
  <si>
    <t>Instalação e fornecimento de sistema de aterramento e SPDA em cabo de cobre nú, de acordo com memorial descritivo e projetos de referência (inclusive escavação, conectores, cardoalhas flexíveis, terminais, soldas exotérmicas, pontos de aterramento, etc.)</t>
  </si>
  <si>
    <t>6.1.8</t>
  </si>
  <si>
    <t>Instalação e fornecimento de caixa de inspeção com haste de aterramento Ø 3/4 x 3 m (inclusive escavação, solda exotérmica, caixa de PVC, tampa em ferro fundido, etc.)</t>
  </si>
  <si>
    <t>6.1.9</t>
  </si>
  <si>
    <t>Instalação e fornecimento de poste telecônico reto autosuportado, altura livre de 9 m, com pára-raios Franklin e iluminação com duplo projetor LED 150W (inclusive sinalização, envelope e terminais)</t>
  </si>
  <si>
    <t>6.1.10</t>
  </si>
  <si>
    <t>Instalação e fornecimento de poste telecônico reto autosuportado, altura livre de 9 m, com pára-raios Franklin e iluminação com projetor simples LED 150W (inclusive sinalização, envelope e terminais)</t>
  </si>
  <si>
    <t>6.1.11</t>
  </si>
  <si>
    <t>Instalação e fornecimento de poste telecônico reto autosuportado, engastado, para ponto de câmera (exclusive a câmera)</t>
  </si>
  <si>
    <t>6.1.12</t>
  </si>
  <si>
    <t>Instalação de câmera IP 67, com fornecimento</t>
  </si>
  <si>
    <t>6.1.13</t>
  </si>
  <si>
    <t>Instalação de câmera IP 67, sem fornecimento</t>
  </si>
  <si>
    <t>6.1.14</t>
  </si>
  <si>
    <t>Instalação de instrumentos, pontos analógicos e/ou digitais</t>
  </si>
  <si>
    <t>6.1.15</t>
  </si>
  <si>
    <t>Abertura de vala e fornecimento e aplicação de cimento condutivo (referência: Ground Enchancement Material - GEM) para melhoria de resistência de sistema de aterramento, conforme memorial descritivo e projetos de referência</t>
  </si>
  <si>
    <t>6.1.16</t>
  </si>
  <si>
    <t>Fornecimento e instalação de tubulações e acessórios para sistema de condução de produto químico odorizador e gás natural, conforme memorial descritivo e projetos de referência - City Gate Vila Buriti</t>
  </si>
  <si>
    <t>Combate a incêndio</t>
  </si>
  <si>
    <t>Fornecimento e instalação de componentes de proteção e combate a incêndio, conforme memorial descritivo e projetos de referência - City Gate Vila Buriti</t>
  </si>
  <si>
    <t>Fornecimento e instalação de componentes de proteção e combate a incêndio, conforme memorial descritivo e projetos de referência - UTE Manaus I ou ERP Solimões</t>
  </si>
  <si>
    <t>TESTES E COMISSIONAMENTO</t>
  </si>
  <si>
    <t>Comissionamento e inertização dos sistemas - City Gate Vila Buriti</t>
  </si>
  <si>
    <t>Apoio a atividades de pré-operação e operação assistida - City Gate Vila Buriti</t>
  </si>
  <si>
    <t>Comissionamento e inertização dos sistemas - UTE Manaus I</t>
  </si>
  <si>
    <t>7.4</t>
  </si>
  <si>
    <t>Apoio a atividades de pré-operação e operação assistida - UTE Manaus I</t>
  </si>
  <si>
    <t>7.5</t>
  </si>
  <si>
    <t>Comissionamento e inertização dos sistemas - ERP Solimões</t>
  </si>
  <si>
    <t>7.6</t>
  </si>
  <si>
    <t>Apoio a atividades de pré-operação e operação assistida - ERP Solimões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</si>
</sst>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&quot;R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AD07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37562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 style="hair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hair">
        <color theme="0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hair">
        <color theme="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theme="0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theme="0"/>
      </top>
      <bottom style="hair">
        <color auto="1"/>
      </bottom>
      <diagonal/>
    </border>
    <border>
      <left style="medium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auto="1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6">
    <xf numFmtId="0" fontId="0" fillId="0" borderId="0" xfId="0"/>
    <xf numFmtId="4" fontId="6" fillId="2" borderId="20" xfId="1" applyNumberFormat="1" applyFont="1" applyFill="1" applyBorder="1" applyAlignment="1" applyProtection="1">
      <alignment horizontal="center" vertical="center"/>
    </xf>
    <xf numFmtId="165" fontId="2" fillId="0" borderId="24" xfId="7" applyFont="1" applyFill="1" applyBorder="1" applyAlignment="1" applyProtection="1">
      <alignment horizontal="center" vertical="center"/>
    </xf>
    <xf numFmtId="166" fontId="2" fillId="0" borderId="0" xfId="7" applyNumberFormat="1" applyFont="1" applyFill="1" applyBorder="1" applyAlignment="1" applyProtection="1">
      <alignment horizontal="center" vertical="center"/>
    </xf>
    <xf numFmtId="44" fontId="2" fillId="0" borderId="22" xfId="9" applyFont="1" applyBorder="1" applyAlignment="1" applyProtection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2" fillId="0" borderId="0" xfId="1" applyNumberFormat="1" applyFont="1" applyAlignment="1" applyProtection="1">
      <alignment horizontal="center" vertical="center"/>
    </xf>
    <xf numFmtId="164" fontId="2" fillId="0" borderId="0" xfId="3" applyFont="1" applyAlignment="1" applyProtection="1">
      <alignment horizontal="center" vertical="center"/>
    </xf>
    <xf numFmtId="164" fontId="9" fillId="0" borderId="3" xfId="3" applyFont="1" applyBorder="1" applyAlignment="1" applyProtection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49" fontId="6" fillId="2" borderId="19" xfId="4" applyNumberFormat="1" applyFont="1" applyFill="1" applyBorder="1" applyAlignment="1">
      <alignment horizontal="center" vertical="center"/>
    </xf>
    <xf numFmtId="0" fontId="6" fillId="2" borderId="20" xfId="5" applyFont="1" applyFill="1" applyBorder="1" applyAlignment="1">
      <alignment horizontal="center" vertical="center" wrapText="1"/>
    </xf>
    <xf numFmtId="0" fontId="6" fillId="2" borderId="20" xfId="6" applyFont="1" applyFill="1" applyBorder="1" applyAlignment="1">
      <alignment horizontal="center" vertical="center"/>
    </xf>
    <xf numFmtId="0" fontId="6" fillId="8" borderId="36" xfId="0" applyFont="1" applyFill="1" applyBorder="1" applyAlignment="1">
      <alignment horizontal="center" vertical="center" wrapText="1"/>
    </xf>
    <xf numFmtId="0" fontId="6" fillId="8" borderId="3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4" fontId="2" fillId="6" borderId="34" xfId="0" applyNumberFormat="1" applyFont="1" applyFill="1" applyBorder="1" applyAlignment="1">
      <alignment horizontal="left" vertical="center" wrapText="1"/>
    </xf>
    <xf numFmtId="44" fontId="6" fillId="6" borderId="35" xfId="0" applyNumberFormat="1" applyFont="1" applyFill="1" applyBorder="1" applyAlignment="1">
      <alignment horizontal="left" vertical="center" wrapText="1"/>
    </xf>
    <xf numFmtId="44" fontId="5" fillId="7" borderId="22" xfId="0" applyNumberFormat="1" applyFont="1" applyFill="1" applyBorder="1" applyAlignment="1">
      <alignment horizontal="left" vertical="center" wrapText="1"/>
    </xf>
    <xf numFmtId="44" fontId="5" fillId="7" borderId="24" xfId="0" applyNumberFormat="1" applyFont="1" applyFill="1" applyBorder="1" applyAlignment="1">
      <alignment horizontal="left" vertical="center" wrapText="1"/>
    </xf>
    <xf numFmtId="0" fontId="2" fillId="0" borderId="23" xfId="5" applyFont="1" applyBorder="1" applyAlignment="1">
      <alignment horizontal="left" vertical="center" wrapText="1" indent="1"/>
    </xf>
    <xf numFmtId="44" fontId="2" fillId="0" borderId="24" xfId="0" applyNumberFormat="1" applyFont="1" applyBorder="1" applyAlignment="1">
      <alignment horizontal="left" vertical="center"/>
    </xf>
    <xf numFmtId="0" fontId="2" fillId="0" borderId="23" xfId="6" applyFont="1" applyBorder="1" applyAlignment="1">
      <alignment horizontal="center" vertical="center"/>
    </xf>
    <xf numFmtId="4" fontId="2" fillId="0" borderId="23" xfId="4" applyNumberFormat="1" applyFont="1" applyBorder="1" applyAlignment="1">
      <alignment horizontal="center" vertical="center"/>
    </xf>
    <xf numFmtId="4" fontId="2" fillId="0" borderId="23" xfId="4" applyNumberFormat="1" applyFont="1" applyBorder="1" applyAlignment="1">
      <alignment horizontal="center" vertical="center" wrapText="1"/>
    </xf>
    <xf numFmtId="10" fontId="2" fillId="0" borderId="0" xfId="2" applyNumberFormat="1" applyFont="1" applyAlignment="1" applyProtection="1">
      <alignment horizontal="center" vertical="center"/>
    </xf>
    <xf numFmtId="8" fontId="2" fillId="0" borderId="0" xfId="0" applyNumberFormat="1" applyFont="1" applyAlignment="1">
      <alignment horizontal="center" vertical="center"/>
    </xf>
    <xf numFmtId="49" fontId="4" fillId="5" borderId="8" xfId="3" applyNumberFormat="1" applyFont="1" applyFill="1" applyBorder="1" applyAlignment="1" applyProtection="1">
      <alignment horizontal="center" vertical="center" wrapText="1"/>
      <protection locked="0"/>
    </xf>
    <xf numFmtId="14" fontId="4" fillId="5" borderId="9" xfId="0" applyNumberFormat="1" applyFont="1" applyFill="1" applyBorder="1" applyAlignment="1" applyProtection="1">
      <alignment horizontal="center" vertical="center"/>
      <protection locked="0"/>
    </xf>
    <xf numFmtId="164" fontId="6" fillId="2" borderId="20" xfId="3" applyFont="1" applyFill="1" applyBorder="1" applyAlignment="1" applyProtection="1">
      <alignment horizontal="center" vertical="center" wrapText="1"/>
    </xf>
    <xf numFmtId="0" fontId="6" fillId="2" borderId="21" xfId="6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0" fontId="4" fillId="5" borderId="17" xfId="0" applyNumberFormat="1" applyFont="1" applyFill="1" applyBorder="1" applyAlignment="1" applyProtection="1">
      <alignment horizontal="center" vertical="center"/>
      <protection locked="0"/>
    </xf>
    <xf numFmtId="49" fontId="6" fillId="3" borderId="22" xfId="4" applyNumberFormat="1" applyFont="1" applyFill="1" applyBorder="1" applyAlignment="1">
      <alignment horizontal="center" vertical="center" wrapText="1"/>
    </xf>
    <xf numFmtId="0" fontId="6" fillId="3" borderId="23" xfId="5" applyFont="1" applyFill="1" applyBorder="1" applyAlignment="1">
      <alignment horizontal="left" vertical="center" wrapText="1" indent="1"/>
    </xf>
    <xf numFmtId="4" fontId="7" fillId="3" borderId="23" xfId="4" applyNumberFormat="1" applyFont="1" applyFill="1" applyBorder="1" applyAlignment="1">
      <alignment horizontal="center" vertical="center" wrapText="1"/>
    </xf>
    <xf numFmtId="165" fontId="6" fillId="3" borderId="23" xfId="7" applyFont="1" applyFill="1" applyBorder="1" applyAlignment="1" applyProtection="1">
      <alignment horizontal="center" vertical="center"/>
    </xf>
    <xf numFmtId="165" fontId="6" fillId="3" borderId="24" xfId="7" applyFont="1" applyFill="1" applyBorder="1" applyAlignment="1" applyProtection="1">
      <alignment horizontal="center" vertical="center"/>
    </xf>
    <xf numFmtId="4" fontId="2" fillId="0" borderId="22" xfId="4" applyNumberFormat="1" applyFont="1" applyBorder="1" applyAlignment="1">
      <alignment horizontal="center" vertical="center" wrapText="1"/>
    </xf>
    <xf numFmtId="165" fontId="2" fillId="0" borderId="23" xfId="7" applyFont="1" applyFill="1" applyBorder="1" applyAlignment="1" applyProtection="1">
      <alignment horizontal="center" vertical="center"/>
    </xf>
    <xf numFmtId="44" fontId="7" fillId="3" borderId="23" xfId="10" applyNumberFormat="1" applyFont="1" applyFill="1" applyBorder="1" applyAlignment="1" applyProtection="1">
      <alignment horizontal="center" vertical="center"/>
    </xf>
    <xf numFmtId="44" fontId="6" fillId="3" borderId="24" xfId="7" applyNumberFormat="1" applyFont="1" applyFill="1" applyBorder="1" applyAlignment="1" applyProtection="1">
      <alignment horizontal="center" vertical="center"/>
    </xf>
    <xf numFmtId="49" fontId="5" fillId="4" borderId="22" xfId="4" applyNumberFormat="1" applyFont="1" applyFill="1" applyBorder="1" applyAlignment="1">
      <alignment horizontal="center" vertical="center" wrapText="1"/>
    </xf>
    <xf numFmtId="0" fontId="5" fillId="4" borderId="23" xfId="5" applyFont="1" applyFill="1" applyBorder="1" applyAlignment="1">
      <alignment horizontal="left" vertical="center" wrapText="1" indent="1"/>
    </xf>
    <xf numFmtId="0" fontId="2" fillId="4" borderId="23" xfId="6" applyFont="1" applyFill="1" applyBorder="1" applyAlignment="1">
      <alignment horizontal="center" vertical="center" wrapText="1"/>
    </xf>
    <xf numFmtId="44" fontId="2" fillId="4" borderId="23" xfId="10" applyNumberFormat="1" applyFont="1" applyFill="1" applyBorder="1" applyAlignment="1" applyProtection="1">
      <alignment horizontal="center" vertical="center"/>
    </xf>
    <xf numFmtId="44" fontId="5" fillId="4" borderId="24" xfId="7" applyNumberFormat="1" applyFont="1" applyFill="1" applyBorder="1" applyAlignment="1" applyProtection="1">
      <alignment horizontal="center" vertical="center"/>
    </xf>
    <xf numFmtId="4" fontId="2" fillId="0" borderId="22" xfId="4" applyNumberFormat="1" applyFont="1" applyBorder="1" applyAlignment="1">
      <alignment horizontal="center" vertical="center"/>
    </xf>
    <xf numFmtId="2" fontId="2" fillId="0" borderId="23" xfId="6" applyNumberFormat="1" applyFont="1" applyBorder="1" applyAlignment="1">
      <alignment horizontal="center" vertical="center"/>
    </xf>
    <xf numFmtId="44" fontId="2" fillId="0" borderId="23" xfId="10" applyNumberFormat="1" applyFont="1" applyFill="1" applyBorder="1" applyAlignment="1" applyProtection="1">
      <alignment horizontal="center" vertical="center"/>
    </xf>
    <xf numFmtId="44" fontId="2" fillId="0" borderId="24" xfId="10" applyNumberFormat="1" applyFont="1" applyFill="1" applyBorder="1" applyAlignment="1" applyProtection="1">
      <alignment horizontal="center" vertical="center"/>
    </xf>
    <xf numFmtId="2" fontId="2" fillId="4" borderId="23" xfId="6" applyNumberFormat="1" applyFont="1" applyFill="1" applyBorder="1" applyAlignment="1">
      <alignment horizontal="center" vertical="center" wrapText="1"/>
    </xf>
    <xf numFmtId="2" fontId="7" fillId="3" borderId="23" xfId="4" applyNumberFormat="1" applyFont="1" applyFill="1" applyBorder="1" applyAlignment="1">
      <alignment horizontal="center" vertical="center" wrapText="1"/>
    </xf>
    <xf numFmtId="4" fontId="2" fillId="0" borderId="22" xfId="5" applyNumberFormat="1" applyFont="1" applyBorder="1" applyAlignment="1">
      <alignment horizontal="center" vertical="center"/>
    </xf>
    <xf numFmtId="44" fontId="6" fillId="3" borderId="24" xfId="10" applyNumberFormat="1" applyFont="1" applyFill="1" applyBorder="1" applyAlignment="1" applyProtection="1">
      <alignment horizontal="center" vertical="center"/>
    </xf>
    <xf numFmtId="49" fontId="2" fillId="0" borderId="22" xfId="4" applyNumberFormat="1" applyFont="1" applyBorder="1" applyAlignment="1">
      <alignment horizontal="center" vertical="center"/>
    </xf>
    <xf numFmtId="2" fontId="2" fillId="0" borderId="23" xfId="4" applyNumberFormat="1" applyFont="1" applyBorder="1" applyAlignment="1">
      <alignment horizontal="center" vertical="center"/>
    </xf>
    <xf numFmtId="44" fontId="5" fillId="4" borderId="24" xfId="10" applyNumberFormat="1" applyFont="1" applyFill="1" applyBorder="1" applyAlignment="1" applyProtection="1">
      <alignment horizontal="center" vertical="center"/>
    </xf>
    <xf numFmtId="0" fontId="7" fillId="2" borderId="38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left" vertical="center" wrapText="1" inden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/>
    </xf>
    <xf numFmtId="4" fontId="2" fillId="0" borderId="27" xfId="0" applyNumberFormat="1" applyFont="1" applyBorder="1" applyAlignment="1">
      <alignment vertical="center"/>
    </xf>
    <xf numFmtId="4" fontId="2" fillId="0" borderId="28" xfId="0" applyNumberFormat="1" applyFont="1" applyBorder="1" applyAlignment="1">
      <alignment vertical="center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44" fontId="5" fillId="0" borderId="30" xfId="11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44" fontId="5" fillId="0" borderId="43" xfId="11" applyFont="1" applyBorder="1" applyAlignment="1" applyProtection="1">
      <alignment horizontal="center" vertical="center"/>
      <protection locked="0"/>
    </xf>
    <xf numFmtId="0" fontId="6" fillId="8" borderId="27" xfId="0" applyFont="1" applyFill="1" applyBorder="1" applyAlignment="1">
      <alignment horizontal="center" vertical="center" wrapText="1"/>
    </xf>
    <xf numFmtId="0" fontId="6" fillId="8" borderId="40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164" fontId="9" fillId="0" borderId="31" xfId="3" applyFont="1" applyBorder="1" applyAlignment="1" applyProtection="1">
      <alignment horizontal="center" vertical="center" wrapText="1"/>
    </xf>
    <xf numFmtId="164" fontId="9" fillId="0" borderId="32" xfId="3" applyFont="1" applyBorder="1" applyAlignment="1" applyProtection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4" fontId="11" fillId="5" borderId="14" xfId="0" applyNumberFormat="1" applyFont="1" applyFill="1" applyBorder="1" applyAlignment="1" applyProtection="1">
      <alignment horizontal="center" vertical="center"/>
      <protection locked="0"/>
    </xf>
    <xf numFmtId="4" fontId="11" fillId="5" borderId="15" xfId="0" applyNumberFormat="1" applyFont="1" applyFill="1" applyBorder="1" applyAlignment="1" applyProtection="1">
      <alignment horizontal="center" vertical="center"/>
      <protection locked="0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/>
    </xf>
    <xf numFmtId="4" fontId="4" fillId="0" borderId="17" xfId="0" applyNumberFormat="1" applyFont="1" applyBorder="1" applyAlignment="1">
      <alignment horizontal="center" vertical="center"/>
    </xf>
    <xf numFmtId="49" fontId="6" fillId="2" borderId="18" xfId="4" applyNumberFormat="1" applyFont="1" applyFill="1" applyBorder="1" applyAlignment="1">
      <alignment horizontal="center" vertical="center"/>
    </xf>
    <xf numFmtId="49" fontId="6" fillId="2" borderId="25" xfId="4" applyNumberFormat="1" applyFont="1" applyFill="1" applyBorder="1" applyAlignment="1">
      <alignment horizontal="center" vertical="center"/>
    </xf>
    <xf numFmtId="49" fontId="6" fillId="2" borderId="26" xfId="4" applyNumberFormat="1" applyFont="1" applyFill="1" applyBorder="1" applyAlignment="1">
      <alignment horizontal="center" vertical="center"/>
    </xf>
  </cellXfs>
  <cellStyles count="12">
    <cellStyle name="Moeda" xfId="9" builtinId="4"/>
    <cellStyle name="Moeda 3" xfId="7"/>
    <cellStyle name="Moeda 6" xfId="3"/>
    <cellStyle name="Moeda 6 2" xfId="11"/>
    <cellStyle name="Normal" xfId="0" builtinId="0"/>
    <cellStyle name="Normal 4" xfId="5"/>
    <cellStyle name="Normal 4 4 2" xfId="8"/>
    <cellStyle name="Normal 5" xfId="6"/>
    <cellStyle name="Normal_NOVA PLANILHA DE MEDIÇÃO - CLIENTE" xfId="4"/>
    <cellStyle name="Porcentagem" xfId="2" builtinId="5"/>
    <cellStyle name="Vírgula" xfId="1" builtinId="3"/>
    <cellStyle name="Vírgula 8 2" xfId="10"/>
  </cellStyles>
  <dxfs count="0"/>
  <tableStyles count="0" defaultTableStyle="TableStyleMedium2" defaultPivotStyle="PivotStyleLight16"/>
  <colors>
    <mruColors>
      <color rgb="FF375623"/>
      <color rgb="FFE2EFDA"/>
      <color rgb="FFA9D08E"/>
      <color rgb="FF70AD07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226357</xdr:colOff>
      <xdr:row>1</xdr:row>
      <xdr:rowOff>142875</xdr:rowOff>
    </xdr:from>
    <xdr:ext cx="1583971" cy="611573"/>
    <xdr:pic>
      <xdr:nvPicPr>
        <xdr:cNvPr id="2" name="Imagem 2">
          <a:extLst>
            <a:ext uri="{FF2B5EF4-FFF2-40B4-BE49-F238E27FC236}">
              <a16:creationId xmlns:a16="http://schemas.microsoft.com/office/drawing/2014/main" id="{FAE2D0E5-4AC9-4D5F-9737-F6A6FD56C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886" y="333375"/>
          <a:ext cx="1583971" cy="61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968578</xdr:colOff>
      <xdr:row>2</xdr:row>
      <xdr:rowOff>225091</xdr:rowOff>
    </xdr:from>
    <xdr:to>
      <xdr:col>8</xdr:col>
      <xdr:colOff>1647265</xdr:colOff>
      <xdr:row>2</xdr:row>
      <xdr:rowOff>493058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7029229A-1F16-44F0-92A8-90E296D21615}"/>
            </a:ext>
          </a:extLst>
        </xdr:cNvPr>
        <xdr:cNvSpPr/>
      </xdr:nvSpPr>
      <xdr:spPr>
        <a:xfrm>
          <a:off x="15211254" y="594885"/>
          <a:ext cx="678687" cy="26796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ACK%20UPProj\Petrobr&#225;s-Relam\FD\04-FD-00147_1_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ENGE%20PROJ%20CONS\Projetos\CBMM\MiniPlantaPiloto\FD\523-FD-DEEN-007-R2XV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CK%20UPProj\Petrobr&#225;s-Relam\FD\04-FD-00147_1_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 refreshError="1"/>
      <sheetData sheetId="1">
        <row r="1">
          <cell r="I1" t="str">
            <v>04-FD-00147</v>
          </cell>
        </row>
        <row r="8">
          <cell r="B8" t="str">
            <v>Revamp da U-4</v>
          </cell>
        </row>
        <row r="17">
          <cell r="F17" t="str">
            <v>04-M-00105</v>
          </cell>
        </row>
        <row r="48">
          <cell r="F48" t="str">
            <v xml:space="preserve">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 ROSTO"/>
      <sheetName val="FL2"/>
      <sheetName val="FL3"/>
      <sheetName val="FL4"/>
      <sheetName val="FL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 refreshError="1"/>
      <sheetData sheetId="1">
        <row r="1">
          <cell r="I1" t="str">
            <v>04-FD-00147</v>
          </cell>
        </row>
        <row r="17">
          <cell r="F17" t="str">
            <v>04-M-00105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CIGÁS 202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75759"/>
      </a:accent1>
      <a:accent2>
        <a:srgbClr val="2C65A9"/>
      </a:accent2>
      <a:accent3>
        <a:srgbClr val="C3C3C8"/>
      </a:accent3>
      <a:accent4>
        <a:srgbClr val="E3E6E9"/>
      </a:accent4>
      <a:accent5>
        <a:srgbClr val="7A7C80"/>
      </a:accent5>
      <a:accent6>
        <a:srgbClr val="8FA1B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K99"/>
  <sheetViews>
    <sheetView tabSelected="1" zoomScale="85" zoomScaleNormal="85" zoomScaleSheetLayoutView="85" workbookViewId="0">
      <pane xSplit="1" ySplit="7" topLeftCell="B50" activePane="bottomRight" state="frozen"/>
      <selection pane="topRight" activeCell="B1" sqref="B1"/>
      <selection pane="bottomLeft" activeCell="A7" sqref="A7"/>
      <selection pane="bottomRight" activeCell="J6" sqref="J6"/>
    </sheetView>
  </sheetViews>
  <sheetFormatPr defaultColWidth="9.140625" defaultRowHeight="14.25" x14ac:dyDescent="0.25"/>
  <cols>
    <col min="1" max="1" width="3.7109375" style="5" customWidth="1"/>
    <col min="2" max="2" width="7.7109375" style="5" customWidth="1"/>
    <col min="3" max="3" width="121.5703125" style="5" customWidth="1"/>
    <col min="4" max="4" width="7.28515625" style="6" customWidth="1"/>
    <col min="5" max="5" width="11.140625" style="7" customWidth="1"/>
    <col min="6" max="6" width="23" style="8" customWidth="1"/>
    <col min="7" max="7" width="30.7109375" style="6" customWidth="1"/>
    <col min="8" max="8" width="4.28515625" style="5" customWidth="1"/>
    <col min="9" max="9" width="25.7109375" style="5" customWidth="1"/>
    <col min="10" max="10" width="30.7109375" style="5" customWidth="1"/>
    <col min="11" max="11" width="18.7109375" style="5" customWidth="1"/>
    <col min="12" max="16384" width="9.140625" style="5"/>
  </cols>
  <sheetData>
    <row r="1" spans="2:11" ht="15" thickBot="1" x14ac:dyDescent="0.3"/>
    <row r="2" spans="2:11" ht="14.25" customHeight="1" x14ac:dyDescent="0.25">
      <c r="B2" s="74" t="s">
        <v>62</v>
      </c>
      <c r="C2" s="75"/>
      <c r="D2" s="78" t="s">
        <v>0</v>
      </c>
      <c r="E2" s="79"/>
      <c r="F2" s="9" t="s">
        <v>1</v>
      </c>
      <c r="G2" s="10" t="s">
        <v>52</v>
      </c>
    </row>
    <row r="3" spans="2:11" ht="54.75" customHeight="1" x14ac:dyDescent="0.25">
      <c r="B3" s="76"/>
      <c r="C3" s="77"/>
      <c r="D3" s="80" t="s">
        <v>61</v>
      </c>
      <c r="E3" s="81"/>
      <c r="F3" s="30"/>
      <c r="G3" s="31"/>
      <c r="J3" s="11" t="s">
        <v>53</v>
      </c>
      <c r="K3" s="12"/>
    </row>
    <row r="4" spans="2:11" ht="20.100000000000001" customHeight="1" thickBot="1" x14ac:dyDescent="0.3">
      <c r="B4" s="84" t="s">
        <v>51</v>
      </c>
      <c r="C4" s="85"/>
      <c r="D4" s="86" t="s">
        <v>2</v>
      </c>
      <c r="E4" s="86"/>
      <c r="F4" s="86"/>
      <c r="G4" s="87"/>
    </row>
    <row r="5" spans="2:11" ht="39" customHeight="1" x14ac:dyDescent="0.25">
      <c r="B5" s="88"/>
      <c r="C5" s="89"/>
      <c r="D5" s="90" t="s">
        <v>63</v>
      </c>
      <c r="E5" s="91"/>
      <c r="F5" s="91"/>
      <c r="G5" s="92"/>
      <c r="I5" s="82" t="s">
        <v>54</v>
      </c>
      <c r="J5" s="83"/>
    </row>
    <row r="6" spans="2:11" ht="31.5" x14ac:dyDescent="0.25">
      <c r="B6" s="93" t="s">
        <v>60</v>
      </c>
      <c r="C6" s="94"/>
      <c r="D6" s="94"/>
      <c r="E6" s="94"/>
      <c r="F6" s="94"/>
      <c r="G6" s="95"/>
      <c r="I6" s="34" t="s">
        <v>55</v>
      </c>
      <c r="J6" s="35">
        <v>0</v>
      </c>
    </row>
    <row r="7" spans="2:11" ht="30" customHeight="1" x14ac:dyDescent="0.25">
      <c r="B7" s="13" t="s">
        <v>3</v>
      </c>
      <c r="C7" s="14" t="s">
        <v>4</v>
      </c>
      <c r="D7" s="15" t="s">
        <v>5</v>
      </c>
      <c r="E7" s="1" t="s">
        <v>6</v>
      </c>
      <c r="F7" s="32" t="s">
        <v>57</v>
      </c>
      <c r="G7" s="33" t="s">
        <v>58</v>
      </c>
      <c r="I7" s="16" t="s">
        <v>56</v>
      </c>
      <c r="J7" s="17" t="s">
        <v>59</v>
      </c>
    </row>
    <row r="8" spans="2:11" s="18" customFormat="1" ht="15" x14ac:dyDescent="0.25">
      <c r="B8" s="36" t="s">
        <v>64</v>
      </c>
      <c r="C8" s="37" t="s">
        <v>65</v>
      </c>
      <c r="D8" s="38"/>
      <c r="E8" s="38"/>
      <c r="F8" s="39"/>
      <c r="G8" s="40">
        <v>59811.41</v>
      </c>
      <c r="I8" s="19"/>
      <c r="J8" s="20">
        <f>SUM(J9:J10)</f>
        <v>59811.41</v>
      </c>
    </row>
    <row r="9" spans="2:11" s="18" customFormat="1" x14ac:dyDescent="0.25">
      <c r="B9" s="41" t="s">
        <v>7</v>
      </c>
      <c r="C9" s="23" t="s">
        <v>8</v>
      </c>
      <c r="D9" s="27" t="s">
        <v>9</v>
      </c>
      <c r="E9" s="27">
        <v>1</v>
      </c>
      <c r="F9" s="42">
        <v>31042.02</v>
      </c>
      <c r="G9" s="2">
        <v>31042.02</v>
      </c>
      <c r="I9" s="4">
        <f>ROUND(F9-(F9*$J$6),2)</f>
        <v>31042.02</v>
      </c>
      <c r="J9" s="24">
        <f>E9*I9</f>
        <v>31042.02</v>
      </c>
    </row>
    <row r="10" spans="2:11" s="18" customFormat="1" x14ac:dyDescent="0.25">
      <c r="B10" s="41" t="s">
        <v>10</v>
      </c>
      <c r="C10" s="23" t="s">
        <v>11</v>
      </c>
      <c r="D10" s="27" t="s">
        <v>9</v>
      </c>
      <c r="E10" s="27">
        <v>1</v>
      </c>
      <c r="F10" s="42">
        <v>28769.39</v>
      </c>
      <c r="G10" s="2">
        <v>28769.39</v>
      </c>
      <c r="I10" s="4">
        <f>ROUND(F10-(F10*$J$6),2)</f>
        <v>28769.39</v>
      </c>
      <c r="J10" s="24">
        <f>E10*I10</f>
        <v>28769.39</v>
      </c>
    </row>
    <row r="11" spans="2:11" s="18" customFormat="1" ht="15" x14ac:dyDescent="0.25">
      <c r="B11" s="36" t="s">
        <v>12</v>
      </c>
      <c r="C11" s="37" t="s">
        <v>13</v>
      </c>
      <c r="D11" s="38"/>
      <c r="E11" s="38"/>
      <c r="F11" s="39"/>
      <c r="G11" s="40">
        <v>876968.74</v>
      </c>
      <c r="I11" s="19"/>
      <c r="J11" s="20">
        <f>SUM(J12:J13)</f>
        <v>876968.74</v>
      </c>
    </row>
    <row r="12" spans="2:11" s="18" customFormat="1" x14ac:dyDescent="0.25">
      <c r="B12" s="41" t="s">
        <v>14</v>
      </c>
      <c r="C12" s="23" t="s">
        <v>66</v>
      </c>
      <c r="D12" s="27" t="s">
        <v>9</v>
      </c>
      <c r="E12" s="27">
        <v>1</v>
      </c>
      <c r="F12" s="42">
        <v>568008.34</v>
      </c>
      <c r="G12" s="2">
        <v>568008.34</v>
      </c>
      <c r="I12" s="4">
        <f t="shared" ref="I12:I13" si="0">ROUND(F12-(F12*$J$6),2)</f>
        <v>568008.34</v>
      </c>
      <c r="J12" s="24">
        <f t="shared" ref="J12:J13" si="1">E12*I12</f>
        <v>568008.34</v>
      </c>
    </row>
    <row r="13" spans="2:11" s="18" customFormat="1" x14ac:dyDescent="0.25">
      <c r="B13" s="41" t="s">
        <v>15</v>
      </c>
      <c r="C13" s="23" t="s">
        <v>67</v>
      </c>
      <c r="D13" s="27" t="s">
        <v>68</v>
      </c>
      <c r="E13" s="27">
        <v>10</v>
      </c>
      <c r="F13" s="42">
        <v>30896.04</v>
      </c>
      <c r="G13" s="2">
        <v>308960.40000000002</v>
      </c>
      <c r="I13" s="4">
        <f t="shared" si="0"/>
        <v>30896.04</v>
      </c>
      <c r="J13" s="24">
        <f t="shared" si="1"/>
        <v>308960.40000000002</v>
      </c>
    </row>
    <row r="14" spans="2:11" s="18" customFormat="1" ht="15" x14ac:dyDescent="0.25">
      <c r="B14" s="36" t="s">
        <v>16</v>
      </c>
      <c r="C14" s="37" t="s">
        <v>69</v>
      </c>
      <c r="D14" s="38"/>
      <c r="E14" s="38"/>
      <c r="F14" s="39"/>
      <c r="G14" s="40">
        <v>33956.26</v>
      </c>
      <c r="I14" s="19"/>
      <c r="J14" s="20">
        <f>SUM(J15)</f>
        <v>33956.26</v>
      </c>
    </row>
    <row r="15" spans="2:11" s="18" customFormat="1" x14ac:dyDescent="0.25">
      <c r="B15" s="41" t="s">
        <v>17</v>
      </c>
      <c r="C15" s="23" t="s">
        <v>70</v>
      </c>
      <c r="D15" s="27" t="s">
        <v>9</v>
      </c>
      <c r="E15" s="27">
        <v>1</v>
      </c>
      <c r="F15" s="42">
        <v>33956.26</v>
      </c>
      <c r="G15" s="2">
        <v>33956.26</v>
      </c>
      <c r="I15" s="4">
        <f>ROUND(F15-(F15*$J$6),2)</f>
        <v>33956.26</v>
      </c>
      <c r="J15" s="24">
        <f>E15*I15</f>
        <v>33956.26</v>
      </c>
    </row>
    <row r="16" spans="2:11" s="18" customFormat="1" ht="15" x14ac:dyDescent="0.25">
      <c r="B16" s="36" t="s">
        <v>18</v>
      </c>
      <c r="C16" s="37" t="s">
        <v>19</v>
      </c>
      <c r="D16" s="38"/>
      <c r="E16" s="38"/>
      <c r="F16" s="43"/>
      <c r="G16" s="44">
        <v>245024.26200000002</v>
      </c>
      <c r="I16" s="19"/>
      <c r="J16" s="20">
        <f>SUM(J17,J25)</f>
        <v>245024.26200000002</v>
      </c>
    </row>
    <row r="17" spans="2:10" s="18" customFormat="1" ht="15" x14ac:dyDescent="0.25">
      <c r="B17" s="45" t="s">
        <v>20</v>
      </c>
      <c r="C17" s="46" t="s">
        <v>71</v>
      </c>
      <c r="D17" s="47"/>
      <c r="E17" s="47"/>
      <c r="F17" s="48"/>
      <c r="G17" s="49">
        <v>45485.320000000007</v>
      </c>
      <c r="I17" s="21"/>
      <c r="J17" s="22">
        <f>SUM(J18:J24)</f>
        <v>45485.320000000007</v>
      </c>
    </row>
    <row r="18" spans="2:10" s="18" customFormat="1" x14ac:dyDescent="0.25">
      <c r="B18" s="50" t="s">
        <v>21</v>
      </c>
      <c r="C18" s="23" t="s">
        <v>72</v>
      </c>
      <c r="D18" s="25" t="s">
        <v>9</v>
      </c>
      <c r="E18" s="51">
        <v>1</v>
      </c>
      <c r="F18" s="52">
        <v>6361.26</v>
      </c>
      <c r="G18" s="53">
        <v>6361.26</v>
      </c>
      <c r="I18" s="4">
        <f t="shared" ref="I18:I24" si="2">ROUND(F18-(F18*$J$6),2)</f>
        <v>6361.26</v>
      </c>
      <c r="J18" s="24">
        <f t="shared" ref="J18:J24" si="3">E18*I18</f>
        <v>6361.26</v>
      </c>
    </row>
    <row r="19" spans="2:10" s="18" customFormat="1" ht="28.5" x14ac:dyDescent="0.25">
      <c r="B19" s="50" t="s">
        <v>23</v>
      </c>
      <c r="C19" s="23" t="s">
        <v>73</v>
      </c>
      <c r="D19" s="25" t="s">
        <v>9</v>
      </c>
      <c r="E19" s="51">
        <v>1</v>
      </c>
      <c r="F19" s="52">
        <v>5301.05</v>
      </c>
      <c r="G19" s="53">
        <v>5301.05</v>
      </c>
      <c r="I19" s="4">
        <f t="shared" si="2"/>
        <v>5301.05</v>
      </c>
      <c r="J19" s="24">
        <f t="shared" si="3"/>
        <v>5301.05</v>
      </c>
    </row>
    <row r="20" spans="2:10" s="18" customFormat="1" ht="28.5" x14ac:dyDescent="0.25">
      <c r="B20" s="50" t="s">
        <v>24</v>
      </c>
      <c r="C20" s="23" t="s">
        <v>74</v>
      </c>
      <c r="D20" s="25" t="s">
        <v>9</v>
      </c>
      <c r="E20" s="51">
        <v>1</v>
      </c>
      <c r="F20" s="52">
        <v>5366.36</v>
      </c>
      <c r="G20" s="53">
        <v>5366.36</v>
      </c>
      <c r="I20" s="4">
        <f t="shared" si="2"/>
        <v>5366.36</v>
      </c>
      <c r="J20" s="24">
        <f t="shared" si="3"/>
        <v>5366.36</v>
      </c>
    </row>
    <row r="21" spans="2:10" s="18" customFormat="1" ht="28.5" x14ac:dyDescent="0.25">
      <c r="B21" s="50" t="s">
        <v>75</v>
      </c>
      <c r="C21" s="23" t="s">
        <v>76</v>
      </c>
      <c r="D21" s="25" t="s">
        <v>9</v>
      </c>
      <c r="E21" s="51">
        <v>1</v>
      </c>
      <c r="F21" s="52">
        <v>4024.77</v>
      </c>
      <c r="G21" s="53">
        <v>4024.77</v>
      </c>
      <c r="I21" s="4">
        <f t="shared" si="2"/>
        <v>4024.77</v>
      </c>
      <c r="J21" s="24">
        <f t="shared" si="3"/>
        <v>4024.77</v>
      </c>
    </row>
    <row r="22" spans="2:10" s="18" customFormat="1" x14ac:dyDescent="0.25">
      <c r="B22" s="50" t="s">
        <v>77</v>
      </c>
      <c r="C22" s="23" t="s">
        <v>78</v>
      </c>
      <c r="D22" s="25" t="s">
        <v>9</v>
      </c>
      <c r="E22" s="51">
        <v>2</v>
      </c>
      <c r="F22" s="52">
        <v>6149.22</v>
      </c>
      <c r="G22" s="53">
        <v>12298.44</v>
      </c>
      <c r="I22" s="4">
        <f t="shared" si="2"/>
        <v>6149.22</v>
      </c>
      <c r="J22" s="24">
        <f t="shared" si="3"/>
        <v>12298.44</v>
      </c>
    </row>
    <row r="23" spans="2:10" s="18" customFormat="1" ht="28.5" x14ac:dyDescent="0.25">
      <c r="B23" s="50" t="s">
        <v>79</v>
      </c>
      <c r="C23" s="23" t="s">
        <v>80</v>
      </c>
      <c r="D23" s="25" t="s">
        <v>9</v>
      </c>
      <c r="E23" s="51">
        <v>1</v>
      </c>
      <c r="F23" s="52">
        <v>6066.72</v>
      </c>
      <c r="G23" s="53">
        <v>6066.72</v>
      </c>
      <c r="I23" s="4">
        <f t="shared" si="2"/>
        <v>6066.72</v>
      </c>
      <c r="J23" s="24">
        <f t="shared" si="3"/>
        <v>6066.72</v>
      </c>
    </row>
    <row r="24" spans="2:10" s="18" customFormat="1" ht="28.5" x14ac:dyDescent="0.25">
      <c r="B24" s="50" t="s">
        <v>81</v>
      </c>
      <c r="C24" s="23" t="s">
        <v>82</v>
      </c>
      <c r="D24" s="25" t="s">
        <v>9</v>
      </c>
      <c r="E24" s="51">
        <v>1</v>
      </c>
      <c r="F24" s="52">
        <v>6066.72</v>
      </c>
      <c r="G24" s="53">
        <v>6066.72</v>
      </c>
      <c r="I24" s="4">
        <f t="shared" si="2"/>
        <v>6066.72</v>
      </c>
      <c r="J24" s="24">
        <f t="shared" si="3"/>
        <v>6066.72</v>
      </c>
    </row>
    <row r="25" spans="2:10" s="18" customFormat="1" ht="15" x14ac:dyDescent="0.25">
      <c r="B25" s="45" t="s">
        <v>26</v>
      </c>
      <c r="C25" s="46" t="s">
        <v>83</v>
      </c>
      <c r="D25" s="47"/>
      <c r="E25" s="54"/>
      <c r="F25" s="48"/>
      <c r="G25" s="49">
        <v>199538.94200000001</v>
      </c>
      <c r="I25" s="21"/>
      <c r="J25" s="22">
        <f>SUM(J26:J29)</f>
        <v>199538.94200000001</v>
      </c>
    </row>
    <row r="26" spans="2:10" ht="28.5" x14ac:dyDescent="0.25">
      <c r="B26" s="50" t="s">
        <v>27</v>
      </c>
      <c r="C26" s="23" t="s">
        <v>84</v>
      </c>
      <c r="D26" s="25" t="s">
        <v>22</v>
      </c>
      <c r="E26" s="51">
        <v>210</v>
      </c>
      <c r="F26" s="52">
        <v>670.75</v>
      </c>
      <c r="G26" s="53">
        <v>140857.5</v>
      </c>
      <c r="I26" s="4">
        <f t="shared" ref="I26:I29" si="4">ROUND(F26-(F26*$J$6),2)</f>
        <v>670.75</v>
      </c>
      <c r="J26" s="24">
        <f t="shared" ref="J26:J29" si="5">E26*I26</f>
        <v>140857.5</v>
      </c>
    </row>
    <row r="27" spans="2:10" x14ac:dyDescent="0.25">
      <c r="B27" s="50" t="s">
        <v>28</v>
      </c>
      <c r="C27" s="23" t="s">
        <v>85</v>
      </c>
      <c r="D27" s="25" t="s">
        <v>43</v>
      </c>
      <c r="E27" s="51">
        <v>18</v>
      </c>
      <c r="F27" s="52">
        <v>856.63</v>
      </c>
      <c r="G27" s="53">
        <v>15419.34</v>
      </c>
      <c r="I27" s="4">
        <f t="shared" si="4"/>
        <v>856.63</v>
      </c>
      <c r="J27" s="24">
        <f t="shared" si="5"/>
        <v>15419.34</v>
      </c>
    </row>
    <row r="28" spans="2:10" x14ac:dyDescent="0.25">
      <c r="B28" s="50" t="s">
        <v>86</v>
      </c>
      <c r="C28" s="23" t="s">
        <v>87</v>
      </c>
      <c r="D28" s="25" t="s">
        <v>43</v>
      </c>
      <c r="E28" s="51">
        <v>15.4</v>
      </c>
      <c r="F28" s="52">
        <v>856.63</v>
      </c>
      <c r="G28" s="53">
        <v>13192.102000000001</v>
      </c>
      <c r="I28" s="4">
        <f t="shared" si="4"/>
        <v>856.63</v>
      </c>
      <c r="J28" s="24">
        <f t="shared" si="5"/>
        <v>13192.102000000001</v>
      </c>
    </row>
    <row r="29" spans="2:10" ht="42.75" x14ac:dyDescent="0.25">
      <c r="B29" s="50" t="s">
        <v>88</v>
      </c>
      <c r="C29" s="23" t="s">
        <v>89</v>
      </c>
      <c r="D29" s="25" t="s">
        <v>25</v>
      </c>
      <c r="E29" s="51">
        <v>1000</v>
      </c>
      <c r="F29" s="52">
        <v>30.07</v>
      </c>
      <c r="G29" s="53">
        <v>30070</v>
      </c>
      <c r="I29" s="4">
        <f t="shared" si="4"/>
        <v>30.07</v>
      </c>
      <c r="J29" s="24">
        <f t="shared" si="5"/>
        <v>30070</v>
      </c>
    </row>
    <row r="30" spans="2:10" ht="15" x14ac:dyDescent="0.25">
      <c r="B30" s="36" t="s">
        <v>29</v>
      </c>
      <c r="C30" s="37" t="s">
        <v>37</v>
      </c>
      <c r="D30" s="38"/>
      <c r="E30" s="55"/>
      <c r="F30" s="43"/>
      <c r="G30" s="44">
        <v>1182916.554</v>
      </c>
      <c r="I30" s="19"/>
      <c r="J30" s="20">
        <f>SUM(J38,J43,J54,J31)</f>
        <v>1182916.554</v>
      </c>
    </row>
    <row r="31" spans="2:10" ht="15" x14ac:dyDescent="0.25">
      <c r="B31" s="45" t="s">
        <v>30</v>
      </c>
      <c r="C31" s="46" t="s">
        <v>90</v>
      </c>
      <c r="D31" s="47"/>
      <c r="E31" s="54"/>
      <c r="F31" s="48"/>
      <c r="G31" s="49">
        <v>240980.82</v>
      </c>
      <c r="I31" s="21"/>
      <c r="J31" s="22">
        <f>SUM(J32:J37)</f>
        <v>240980.82</v>
      </c>
    </row>
    <row r="32" spans="2:10" x14ac:dyDescent="0.25">
      <c r="B32" s="56" t="s">
        <v>31</v>
      </c>
      <c r="C32" s="23" t="s">
        <v>91</v>
      </c>
      <c r="D32" s="25" t="s">
        <v>43</v>
      </c>
      <c r="E32" s="51">
        <v>1000</v>
      </c>
      <c r="F32" s="52">
        <v>31.09</v>
      </c>
      <c r="G32" s="53">
        <v>31090</v>
      </c>
      <c r="I32" s="4">
        <f t="shared" ref="I32:I37" si="6">ROUND(F32-(F32*$J$6),2)</f>
        <v>31.09</v>
      </c>
      <c r="J32" s="24">
        <f t="shared" ref="J32:J37" si="7">E32*I32</f>
        <v>31090</v>
      </c>
    </row>
    <row r="33" spans="2:10" x14ac:dyDescent="0.25">
      <c r="B33" s="56" t="s">
        <v>92</v>
      </c>
      <c r="C33" s="23" t="s">
        <v>93</v>
      </c>
      <c r="D33" s="25" t="s">
        <v>43</v>
      </c>
      <c r="E33" s="51">
        <v>130</v>
      </c>
      <c r="F33" s="52">
        <v>6.95</v>
      </c>
      <c r="G33" s="53">
        <v>903.5</v>
      </c>
      <c r="I33" s="4">
        <f t="shared" si="6"/>
        <v>6.95</v>
      </c>
      <c r="J33" s="24">
        <f t="shared" si="7"/>
        <v>903.5</v>
      </c>
    </row>
    <row r="34" spans="2:10" x14ac:dyDescent="0.25">
      <c r="B34" s="56" t="s">
        <v>94</v>
      </c>
      <c r="C34" s="23" t="s">
        <v>95</v>
      </c>
      <c r="D34" s="25" t="s">
        <v>45</v>
      </c>
      <c r="E34" s="51">
        <v>502</v>
      </c>
      <c r="F34" s="52">
        <v>129.03</v>
      </c>
      <c r="G34" s="53">
        <v>64773.06</v>
      </c>
      <c r="H34" s="3"/>
      <c r="I34" s="4">
        <f t="shared" si="6"/>
        <v>129.03</v>
      </c>
      <c r="J34" s="24">
        <f t="shared" si="7"/>
        <v>64773.06</v>
      </c>
    </row>
    <row r="35" spans="2:10" x14ac:dyDescent="0.25">
      <c r="B35" s="56" t="s">
        <v>96</v>
      </c>
      <c r="C35" s="23" t="s">
        <v>97</v>
      </c>
      <c r="D35" s="25" t="s">
        <v>45</v>
      </c>
      <c r="E35" s="51">
        <v>370</v>
      </c>
      <c r="F35" s="52">
        <v>384.97</v>
      </c>
      <c r="G35" s="53">
        <v>142438.90000000002</v>
      </c>
      <c r="H35" s="3"/>
      <c r="I35" s="4">
        <f t="shared" si="6"/>
        <v>384.97</v>
      </c>
      <c r="J35" s="24">
        <f t="shared" si="7"/>
        <v>142438.90000000002</v>
      </c>
    </row>
    <row r="36" spans="2:10" x14ac:dyDescent="0.25">
      <c r="B36" s="56" t="s">
        <v>98</v>
      </c>
      <c r="C36" s="23" t="s">
        <v>99</v>
      </c>
      <c r="D36" s="25" t="s">
        <v>22</v>
      </c>
      <c r="E36" s="51">
        <v>20</v>
      </c>
      <c r="F36" s="52">
        <v>81.290000000000006</v>
      </c>
      <c r="G36" s="53">
        <v>1625.8000000000002</v>
      </c>
      <c r="I36" s="4">
        <f t="shared" si="6"/>
        <v>81.290000000000006</v>
      </c>
      <c r="J36" s="24">
        <f t="shared" si="7"/>
        <v>1625.8000000000002</v>
      </c>
    </row>
    <row r="37" spans="2:10" x14ac:dyDescent="0.25">
      <c r="B37" s="56" t="s">
        <v>100</v>
      </c>
      <c r="C37" s="23" t="s">
        <v>101</v>
      </c>
      <c r="D37" s="25" t="s">
        <v>43</v>
      </c>
      <c r="E37" s="51">
        <v>4</v>
      </c>
      <c r="F37" s="52">
        <v>37.39</v>
      </c>
      <c r="G37" s="53">
        <v>149.56</v>
      </c>
      <c r="I37" s="4">
        <f t="shared" si="6"/>
        <v>37.39</v>
      </c>
      <c r="J37" s="24">
        <f t="shared" si="7"/>
        <v>149.56</v>
      </c>
    </row>
    <row r="38" spans="2:10" ht="15" x14ac:dyDescent="0.25">
      <c r="B38" s="45" t="s">
        <v>32</v>
      </c>
      <c r="C38" s="46" t="s">
        <v>102</v>
      </c>
      <c r="D38" s="47"/>
      <c r="E38" s="54"/>
      <c r="F38" s="48"/>
      <c r="G38" s="49">
        <v>280019.45</v>
      </c>
      <c r="I38" s="21"/>
      <c r="J38" s="22">
        <f>SUM(J39:J42)</f>
        <v>280019.45</v>
      </c>
    </row>
    <row r="39" spans="2:10" ht="28.5" x14ac:dyDescent="0.25">
      <c r="B39" s="56" t="s">
        <v>33</v>
      </c>
      <c r="C39" s="23" t="s">
        <v>103</v>
      </c>
      <c r="D39" s="25" t="s">
        <v>45</v>
      </c>
      <c r="E39" s="51">
        <v>20</v>
      </c>
      <c r="F39" s="52">
        <v>3363.05</v>
      </c>
      <c r="G39" s="53">
        <v>67261</v>
      </c>
      <c r="I39" s="4">
        <f t="shared" ref="I39:I42" si="8">ROUND(F39-(F39*$J$6),2)</f>
        <v>3363.05</v>
      </c>
      <c r="J39" s="24">
        <f t="shared" ref="J39:J42" si="9">E39*I39</f>
        <v>67261</v>
      </c>
    </row>
    <row r="40" spans="2:10" ht="28.5" x14ac:dyDescent="0.25">
      <c r="B40" s="56" t="s">
        <v>34</v>
      </c>
      <c r="C40" s="23" t="s">
        <v>104</v>
      </c>
      <c r="D40" s="25" t="s">
        <v>45</v>
      </c>
      <c r="E40" s="51">
        <v>45</v>
      </c>
      <c r="F40" s="52">
        <v>3121.73</v>
      </c>
      <c r="G40" s="53">
        <v>140477.85</v>
      </c>
      <c r="I40" s="4">
        <f t="shared" si="8"/>
        <v>3121.73</v>
      </c>
      <c r="J40" s="24">
        <f t="shared" si="9"/>
        <v>140477.85</v>
      </c>
    </row>
    <row r="41" spans="2:10" ht="42.75" x14ac:dyDescent="0.25">
      <c r="B41" s="56" t="s">
        <v>35</v>
      </c>
      <c r="C41" s="23" t="s">
        <v>105</v>
      </c>
      <c r="D41" s="25" t="s">
        <v>43</v>
      </c>
      <c r="E41" s="51">
        <v>185</v>
      </c>
      <c r="F41" s="52">
        <v>316.86</v>
      </c>
      <c r="G41" s="53">
        <v>58619.100000000006</v>
      </c>
      <c r="I41" s="4">
        <f t="shared" si="8"/>
        <v>316.86</v>
      </c>
      <c r="J41" s="24">
        <f t="shared" si="9"/>
        <v>58619.100000000006</v>
      </c>
    </row>
    <row r="42" spans="2:10" ht="28.5" x14ac:dyDescent="0.25">
      <c r="B42" s="56" t="s">
        <v>106</v>
      </c>
      <c r="C42" s="23" t="s">
        <v>107</v>
      </c>
      <c r="D42" s="25" t="s">
        <v>45</v>
      </c>
      <c r="E42" s="51">
        <v>10</v>
      </c>
      <c r="F42" s="52">
        <v>1366.15</v>
      </c>
      <c r="G42" s="53">
        <v>13661.5</v>
      </c>
      <c r="I42" s="4">
        <f t="shared" si="8"/>
        <v>1366.15</v>
      </c>
      <c r="J42" s="24">
        <f t="shared" si="9"/>
        <v>13661.5</v>
      </c>
    </row>
    <row r="43" spans="2:10" ht="15" x14ac:dyDescent="0.25">
      <c r="B43" s="45" t="s">
        <v>108</v>
      </c>
      <c r="C43" s="46" t="s">
        <v>109</v>
      </c>
      <c r="D43" s="47"/>
      <c r="E43" s="54"/>
      <c r="F43" s="48"/>
      <c r="G43" s="49">
        <v>586253.81499999994</v>
      </c>
      <c r="I43" s="21"/>
      <c r="J43" s="22">
        <f>SUM(J44:J53)</f>
        <v>586253.81499999994</v>
      </c>
    </row>
    <row r="44" spans="2:10" ht="28.5" x14ac:dyDescent="0.25">
      <c r="B44" s="56" t="s">
        <v>110</v>
      </c>
      <c r="C44" s="23" t="s">
        <v>111</v>
      </c>
      <c r="D44" s="25" t="s">
        <v>9</v>
      </c>
      <c r="E44" s="51">
        <v>11</v>
      </c>
      <c r="F44" s="52">
        <v>3998.33</v>
      </c>
      <c r="G44" s="53">
        <v>43981.63</v>
      </c>
      <c r="I44" s="4">
        <f t="shared" ref="I44:I53" si="10">ROUND(F44-(F44*$J$6),2)</f>
        <v>3998.33</v>
      </c>
      <c r="J44" s="24">
        <f t="shared" ref="J44:J53" si="11">E44*I44</f>
        <v>43981.63</v>
      </c>
    </row>
    <row r="45" spans="2:10" ht="42.75" x14ac:dyDescent="0.25">
      <c r="B45" s="56" t="s">
        <v>112</v>
      </c>
      <c r="C45" s="23" t="s">
        <v>113</v>
      </c>
      <c r="D45" s="25" t="s">
        <v>9</v>
      </c>
      <c r="E45" s="51">
        <v>2</v>
      </c>
      <c r="F45" s="52">
        <v>52862.48</v>
      </c>
      <c r="G45" s="53">
        <v>105724.96</v>
      </c>
      <c r="I45" s="4">
        <f t="shared" si="10"/>
        <v>52862.48</v>
      </c>
      <c r="J45" s="24">
        <f t="shared" si="11"/>
        <v>105724.96</v>
      </c>
    </row>
    <row r="46" spans="2:10" ht="28.5" x14ac:dyDescent="0.25">
      <c r="B46" s="56" t="s">
        <v>114</v>
      </c>
      <c r="C46" s="23" t="s">
        <v>115</v>
      </c>
      <c r="D46" s="25" t="s">
        <v>9</v>
      </c>
      <c r="E46" s="51">
        <v>1</v>
      </c>
      <c r="F46" s="52">
        <v>36206.65</v>
      </c>
      <c r="G46" s="53">
        <v>36206.65</v>
      </c>
      <c r="I46" s="4">
        <f t="shared" si="10"/>
        <v>36206.65</v>
      </c>
      <c r="J46" s="24">
        <f t="shared" si="11"/>
        <v>36206.65</v>
      </c>
    </row>
    <row r="47" spans="2:10" ht="28.5" x14ac:dyDescent="0.25">
      <c r="B47" s="56" t="s">
        <v>116</v>
      </c>
      <c r="C47" s="23" t="s">
        <v>117</v>
      </c>
      <c r="D47" s="25" t="s">
        <v>9</v>
      </c>
      <c r="E47" s="51">
        <v>1</v>
      </c>
      <c r="F47" s="52">
        <v>28974.12</v>
      </c>
      <c r="G47" s="53">
        <v>28974.12</v>
      </c>
      <c r="I47" s="4">
        <f t="shared" si="10"/>
        <v>28974.12</v>
      </c>
      <c r="J47" s="24">
        <f t="shared" si="11"/>
        <v>28974.12</v>
      </c>
    </row>
    <row r="48" spans="2:10" ht="28.5" x14ac:dyDescent="0.25">
      <c r="B48" s="56" t="s">
        <v>118</v>
      </c>
      <c r="C48" s="23" t="s">
        <v>119</v>
      </c>
      <c r="D48" s="25" t="s">
        <v>43</v>
      </c>
      <c r="E48" s="51">
        <v>145</v>
      </c>
      <c r="F48" s="52">
        <v>1133.3499999999999</v>
      </c>
      <c r="G48" s="53">
        <v>164335.75</v>
      </c>
      <c r="I48" s="4">
        <f t="shared" si="10"/>
        <v>1133.3499999999999</v>
      </c>
      <c r="J48" s="24">
        <f t="shared" si="11"/>
        <v>164335.75</v>
      </c>
    </row>
    <row r="49" spans="2:10" x14ac:dyDescent="0.25">
      <c r="B49" s="56" t="s">
        <v>120</v>
      </c>
      <c r="C49" s="23" t="s">
        <v>121</v>
      </c>
      <c r="D49" s="25" t="s">
        <v>43</v>
      </c>
      <c r="E49" s="51">
        <v>345</v>
      </c>
      <c r="F49" s="52">
        <v>33.06</v>
      </c>
      <c r="G49" s="53">
        <v>11405.7</v>
      </c>
      <c r="I49" s="4">
        <f t="shared" si="10"/>
        <v>33.06</v>
      </c>
      <c r="J49" s="24">
        <f t="shared" si="11"/>
        <v>11405.7</v>
      </c>
    </row>
    <row r="50" spans="2:10" ht="42.75" x14ac:dyDescent="0.25">
      <c r="B50" s="56" t="s">
        <v>122</v>
      </c>
      <c r="C50" s="23" t="s">
        <v>123</v>
      </c>
      <c r="D50" s="25" t="s">
        <v>9</v>
      </c>
      <c r="E50" s="51">
        <v>1</v>
      </c>
      <c r="F50" s="52">
        <v>155137.67000000001</v>
      </c>
      <c r="G50" s="53">
        <v>155137.67000000001</v>
      </c>
      <c r="I50" s="4">
        <f t="shared" si="10"/>
        <v>155137.67000000001</v>
      </c>
      <c r="J50" s="24">
        <f t="shared" si="11"/>
        <v>155137.67000000001</v>
      </c>
    </row>
    <row r="51" spans="2:10" x14ac:dyDescent="0.25">
      <c r="B51" s="56" t="s">
        <v>124</v>
      </c>
      <c r="C51" s="23" t="s">
        <v>125</v>
      </c>
      <c r="D51" s="25" t="s">
        <v>43</v>
      </c>
      <c r="E51" s="51">
        <v>5.5</v>
      </c>
      <c r="F51" s="52">
        <v>1218.1500000000001</v>
      </c>
      <c r="G51" s="53">
        <v>6699.8250000000007</v>
      </c>
      <c r="I51" s="4">
        <f t="shared" si="10"/>
        <v>1218.1500000000001</v>
      </c>
      <c r="J51" s="24">
        <f t="shared" si="11"/>
        <v>6699.8250000000007</v>
      </c>
    </row>
    <row r="52" spans="2:10" x14ac:dyDescent="0.25">
      <c r="B52" s="56" t="s">
        <v>126</v>
      </c>
      <c r="C52" s="23" t="s">
        <v>127</v>
      </c>
      <c r="D52" s="25" t="s">
        <v>9</v>
      </c>
      <c r="E52" s="51">
        <v>1</v>
      </c>
      <c r="F52" s="52">
        <v>9203.01</v>
      </c>
      <c r="G52" s="53">
        <v>9203.01</v>
      </c>
      <c r="I52" s="4">
        <f t="shared" si="10"/>
        <v>9203.01</v>
      </c>
      <c r="J52" s="24">
        <f t="shared" si="11"/>
        <v>9203.01</v>
      </c>
    </row>
    <row r="53" spans="2:10" ht="28.5" x14ac:dyDescent="0.25">
      <c r="B53" s="56" t="s">
        <v>128</v>
      </c>
      <c r="C53" s="23" t="s">
        <v>129</v>
      </c>
      <c r="D53" s="25" t="s">
        <v>43</v>
      </c>
      <c r="E53" s="51">
        <v>50</v>
      </c>
      <c r="F53" s="52">
        <v>491.69</v>
      </c>
      <c r="G53" s="53">
        <v>24584.5</v>
      </c>
      <c r="I53" s="4">
        <f t="shared" si="10"/>
        <v>491.69</v>
      </c>
      <c r="J53" s="24">
        <f t="shared" si="11"/>
        <v>24584.5</v>
      </c>
    </row>
    <row r="54" spans="2:10" ht="15" x14ac:dyDescent="0.25">
      <c r="B54" s="45" t="s">
        <v>130</v>
      </c>
      <c r="C54" s="46" t="s">
        <v>131</v>
      </c>
      <c r="D54" s="47"/>
      <c r="E54" s="54"/>
      <c r="F54" s="48"/>
      <c r="G54" s="49">
        <v>75662.468999999997</v>
      </c>
      <c r="I54" s="21"/>
      <c r="J54" s="22">
        <f>SUM(J55:J62)</f>
        <v>75662.468999999997</v>
      </c>
    </row>
    <row r="55" spans="2:10" ht="28.5" x14ac:dyDescent="0.25">
      <c r="B55" s="56" t="s">
        <v>132</v>
      </c>
      <c r="C55" s="23" t="s">
        <v>133</v>
      </c>
      <c r="D55" s="25" t="s">
        <v>9</v>
      </c>
      <c r="E55" s="51">
        <v>9</v>
      </c>
      <c r="F55" s="52">
        <v>1437.17</v>
      </c>
      <c r="G55" s="53">
        <v>12934.53</v>
      </c>
      <c r="I55" s="4">
        <f t="shared" ref="I55:I62" si="12">ROUND(F55-(F55*$J$6),2)</f>
        <v>1437.17</v>
      </c>
      <c r="J55" s="24">
        <f t="shared" ref="J55:J62" si="13">E55*I55</f>
        <v>12934.53</v>
      </c>
    </row>
    <row r="56" spans="2:10" ht="28.5" x14ac:dyDescent="0.25">
      <c r="B56" s="56" t="s">
        <v>134</v>
      </c>
      <c r="C56" s="23" t="s">
        <v>135</v>
      </c>
      <c r="D56" s="25" t="s">
        <v>9</v>
      </c>
      <c r="E56" s="51">
        <v>1</v>
      </c>
      <c r="F56" s="52">
        <v>2355.13</v>
      </c>
      <c r="G56" s="53">
        <v>2355.13</v>
      </c>
      <c r="I56" s="4">
        <f t="shared" si="12"/>
        <v>2355.13</v>
      </c>
      <c r="J56" s="24">
        <f t="shared" si="13"/>
        <v>2355.13</v>
      </c>
    </row>
    <row r="57" spans="2:10" ht="28.5" x14ac:dyDescent="0.25">
      <c r="B57" s="56" t="s">
        <v>136</v>
      </c>
      <c r="C57" s="23" t="s">
        <v>137</v>
      </c>
      <c r="D57" s="25" t="s">
        <v>9</v>
      </c>
      <c r="E57" s="51">
        <v>1</v>
      </c>
      <c r="F57" s="52">
        <v>4073.3</v>
      </c>
      <c r="G57" s="53">
        <v>4073.3</v>
      </c>
      <c r="I57" s="4">
        <f t="shared" si="12"/>
        <v>4073.3</v>
      </c>
      <c r="J57" s="24">
        <f t="shared" si="13"/>
        <v>4073.3</v>
      </c>
    </row>
    <row r="58" spans="2:10" ht="28.5" x14ac:dyDescent="0.25">
      <c r="B58" s="56" t="s">
        <v>138</v>
      </c>
      <c r="C58" s="23" t="s">
        <v>139</v>
      </c>
      <c r="D58" s="25" t="s">
        <v>9</v>
      </c>
      <c r="E58" s="51">
        <v>1</v>
      </c>
      <c r="F58" s="52">
        <v>527.12</v>
      </c>
      <c r="G58" s="53">
        <v>527.12</v>
      </c>
      <c r="I58" s="4">
        <f t="shared" si="12"/>
        <v>527.12</v>
      </c>
      <c r="J58" s="24">
        <f t="shared" si="13"/>
        <v>527.12</v>
      </c>
    </row>
    <row r="59" spans="2:10" ht="42.75" x14ac:dyDescent="0.25">
      <c r="B59" s="56" t="s">
        <v>140</v>
      </c>
      <c r="C59" s="23" t="s">
        <v>141</v>
      </c>
      <c r="D59" s="25" t="s">
        <v>22</v>
      </c>
      <c r="E59" s="51">
        <v>65</v>
      </c>
      <c r="F59" s="52">
        <v>709.91</v>
      </c>
      <c r="G59" s="53">
        <v>46144.15</v>
      </c>
      <c r="I59" s="4">
        <f t="shared" si="12"/>
        <v>709.91</v>
      </c>
      <c r="J59" s="24">
        <f t="shared" si="13"/>
        <v>46144.15</v>
      </c>
    </row>
    <row r="60" spans="2:10" x14ac:dyDescent="0.25">
      <c r="B60" s="56" t="s">
        <v>142</v>
      </c>
      <c r="C60" s="23" t="s">
        <v>143</v>
      </c>
      <c r="D60" s="25" t="s">
        <v>22</v>
      </c>
      <c r="E60" s="51">
        <v>18.45</v>
      </c>
      <c r="F60" s="52">
        <v>254.42</v>
      </c>
      <c r="G60" s="53">
        <v>4694.049</v>
      </c>
      <c r="I60" s="4">
        <f t="shared" si="12"/>
        <v>254.42</v>
      </c>
      <c r="J60" s="24">
        <f t="shared" si="13"/>
        <v>4694.049</v>
      </c>
    </row>
    <row r="61" spans="2:10" x14ac:dyDescent="0.25">
      <c r="B61" s="56" t="s">
        <v>144</v>
      </c>
      <c r="C61" s="23" t="s">
        <v>145</v>
      </c>
      <c r="D61" s="25" t="s">
        <v>22</v>
      </c>
      <c r="E61" s="51">
        <v>6</v>
      </c>
      <c r="F61" s="52">
        <v>177.29</v>
      </c>
      <c r="G61" s="53">
        <v>1063.74</v>
      </c>
      <c r="I61" s="4">
        <f t="shared" si="12"/>
        <v>177.29</v>
      </c>
      <c r="J61" s="24">
        <f t="shared" si="13"/>
        <v>1063.74</v>
      </c>
    </row>
    <row r="62" spans="2:10" s="18" customFormat="1" x14ac:dyDescent="0.25">
      <c r="B62" s="56" t="s">
        <v>146</v>
      </c>
      <c r="C62" s="23" t="s">
        <v>147</v>
      </c>
      <c r="D62" s="25" t="s">
        <v>22</v>
      </c>
      <c r="E62" s="51">
        <v>61</v>
      </c>
      <c r="F62" s="52">
        <v>63.45</v>
      </c>
      <c r="G62" s="53">
        <v>3870.4500000000003</v>
      </c>
      <c r="I62" s="4">
        <f t="shared" si="12"/>
        <v>63.45</v>
      </c>
      <c r="J62" s="24">
        <f t="shared" si="13"/>
        <v>3870.4500000000003</v>
      </c>
    </row>
    <row r="63" spans="2:10" ht="15" x14ac:dyDescent="0.25">
      <c r="B63" s="36" t="s">
        <v>36</v>
      </c>
      <c r="C63" s="37" t="s">
        <v>148</v>
      </c>
      <c r="D63" s="38"/>
      <c r="E63" s="55"/>
      <c r="F63" s="43"/>
      <c r="G63" s="57">
        <v>402925.77</v>
      </c>
      <c r="I63" s="19"/>
      <c r="J63" s="20">
        <f>SUM(J64,J81)</f>
        <v>402925.77</v>
      </c>
    </row>
    <row r="64" spans="2:10" ht="15" x14ac:dyDescent="0.25">
      <c r="B64" s="45" t="s">
        <v>38</v>
      </c>
      <c r="C64" s="46" t="s">
        <v>149</v>
      </c>
      <c r="D64" s="47"/>
      <c r="E64" s="54"/>
      <c r="F64" s="48"/>
      <c r="G64" s="49">
        <v>382896.09</v>
      </c>
      <c r="I64" s="21"/>
      <c r="J64" s="22">
        <f>SUM(J65:J80)</f>
        <v>382896.09</v>
      </c>
    </row>
    <row r="65" spans="2:10" ht="42.75" x14ac:dyDescent="0.25">
      <c r="B65" s="58" t="s">
        <v>39</v>
      </c>
      <c r="C65" s="23" t="s">
        <v>150</v>
      </c>
      <c r="D65" s="26" t="s">
        <v>9</v>
      </c>
      <c r="E65" s="59">
        <v>1</v>
      </c>
      <c r="F65" s="52">
        <v>54928.13</v>
      </c>
      <c r="G65" s="53">
        <v>54928.13</v>
      </c>
      <c r="I65" s="4">
        <f t="shared" ref="I65:I80" si="14">ROUND(F65-(F65*$J$6),2)</f>
        <v>54928.13</v>
      </c>
      <c r="J65" s="24">
        <f t="shared" ref="J65:J80" si="15">E65*I65</f>
        <v>54928.13</v>
      </c>
    </row>
    <row r="66" spans="2:10" ht="28.5" x14ac:dyDescent="0.25">
      <c r="B66" s="58" t="s">
        <v>40</v>
      </c>
      <c r="C66" s="23" t="s">
        <v>151</v>
      </c>
      <c r="D66" s="26" t="s">
        <v>22</v>
      </c>
      <c r="E66" s="59">
        <v>34</v>
      </c>
      <c r="F66" s="52">
        <v>80.650000000000006</v>
      </c>
      <c r="G66" s="53">
        <v>2742.1000000000004</v>
      </c>
      <c r="I66" s="4">
        <f t="shared" si="14"/>
        <v>80.650000000000006</v>
      </c>
      <c r="J66" s="24">
        <f t="shared" si="15"/>
        <v>2742.1000000000004</v>
      </c>
    </row>
    <row r="67" spans="2:10" ht="28.5" x14ac:dyDescent="0.25">
      <c r="B67" s="58" t="s">
        <v>152</v>
      </c>
      <c r="C67" s="23" t="s">
        <v>153</v>
      </c>
      <c r="D67" s="26" t="s">
        <v>22</v>
      </c>
      <c r="E67" s="59">
        <v>85</v>
      </c>
      <c r="F67" s="52">
        <v>143.77000000000001</v>
      </c>
      <c r="G67" s="53">
        <v>12220.45</v>
      </c>
      <c r="I67" s="4">
        <f t="shared" si="14"/>
        <v>143.77000000000001</v>
      </c>
      <c r="J67" s="24">
        <f t="shared" si="15"/>
        <v>12220.45</v>
      </c>
    </row>
    <row r="68" spans="2:10" ht="42.75" x14ac:dyDescent="0.25">
      <c r="B68" s="58" t="s">
        <v>154</v>
      </c>
      <c r="C68" s="23" t="s">
        <v>155</v>
      </c>
      <c r="D68" s="26" t="s">
        <v>22</v>
      </c>
      <c r="E68" s="59">
        <v>260</v>
      </c>
      <c r="F68" s="52">
        <v>203.27</v>
      </c>
      <c r="G68" s="53">
        <v>52850.200000000004</v>
      </c>
      <c r="I68" s="4">
        <f t="shared" si="14"/>
        <v>203.27</v>
      </c>
      <c r="J68" s="24">
        <f t="shared" si="15"/>
        <v>52850.200000000004</v>
      </c>
    </row>
    <row r="69" spans="2:10" ht="42.75" x14ac:dyDescent="0.25">
      <c r="B69" s="58" t="s">
        <v>156</v>
      </c>
      <c r="C69" s="23" t="s">
        <v>157</v>
      </c>
      <c r="D69" s="26" t="s">
        <v>22</v>
      </c>
      <c r="E69" s="59">
        <v>267</v>
      </c>
      <c r="F69" s="52">
        <v>152.16999999999999</v>
      </c>
      <c r="G69" s="53">
        <v>40629.39</v>
      </c>
      <c r="I69" s="4">
        <f t="shared" si="14"/>
        <v>152.16999999999999</v>
      </c>
      <c r="J69" s="24">
        <f t="shared" si="15"/>
        <v>40629.39</v>
      </c>
    </row>
    <row r="70" spans="2:10" ht="28.5" x14ac:dyDescent="0.25">
      <c r="B70" s="58" t="s">
        <v>158</v>
      </c>
      <c r="C70" s="23" t="s">
        <v>159</v>
      </c>
      <c r="D70" s="26" t="s">
        <v>22</v>
      </c>
      <c r="E70" s="59">
        <v>15</v>
      </c>
      <c r="F70" s="52">
        <v>661.59</v>
      </c>
      <c r="G70" s="53">
        <v>9923.85</v>
      </c>
      <c r="I70" s="4">
        <f t="shared" si="14"/>
        <v>661.59</v>
      </c>
      <c r="J70" s="24">
        <f t="shared" si="15"/>
        <v>9923.85</v>
      </c>
    </row>
    <row r="71" spans="2:10" ht="42.75" x14ac:dyDescent="0.25">
      <c r="B71" s="58" t="s">
        <v>160</v>
      </c>
      <c r="C71" s="23" t="s">
        <v>161</v>
      </c>
      <c r="D71" s="26" t="s">
        <v>22</v>
      </c>
      <c r="E71" s="59">
        <v>775</v>
      </c>
      <c r="F71" s="52">
        <v>116.07</v>
      </c>
      <c r="G71" s="53">
        <v>89954.25</v>
      </c>
      <c r="I71" s="4">
        <f t="shared" si="14"/>
        <v>116.07</v>
      </c>
      <c r="J71" s="24">
        <f t="shared" si="15"/>
        <v>89954.25</v>
      </c>
    </row>
    <row r="72" spans="2:10" ht="28.5" x14ac:dyDescent="0.25">
      <c r="B72" s="58" t="s">
        <v>162</v>
      </c>
      <c r="C72" s="23" t="s">
        <v>163</v>
      </c>
      <c r="D72" s="26" t="s">
        <v>9</v>
      </c>
      <c r="E72" s="59">
        <v>13</v>
      </c>
      <c r="F72" s="52">
        <v>528.61</v>
      </c>
      <c r="G72" s="53">
        <v>6871.93</v>
      </c>
      <c r="I72" s="4">
        <f t="shared" si="14"/>
        <v>528.61</v>
      </c>
      <c r="J72" s="24">
        <f t="shared" si="15"/>
        <v>6871.93</v>
      </c>
    </row>
    <row r="73" spans="2:10" ht="28.5" x14ac:dyDescent="0.25">
      <c r="B73" s="58" t="s">
        <v>164</v>
      </c>
      <c r="C73" s="23" t="s">
        <v>165</v>
      </c>
      <c r="D73" s="26" t="s">
        <v>9</v>
      </c>
      <c r="E73" s="59">
        <v>6</v>
      </c>
      <c r="F73" s="52">
        <v>7516.35</v>
      </c>
      <c r="G73" s="53">
        <v>45098.100000000006</v>
      </c>
      <c r="I73" s="4">
        <f t="shared" si="14"/>
        <v>7516.35</v>
      </c>
      <c r="J73" s="24">
        <f t="shared" si="15"/>
        <v>45098.100000000006</v>
      </c>
    </row>
    <row r="74" spans="2:10" ht="28.5" x14ac:dyDescent="0.25">
      <c r="B74" s="58" t="s">
        <v>166</v>
      </c>
      <c r="C74" s="23" t="s">
        <v>167</v>
      </c>
      <c r="D74" s="26" t="s">
        <v>9</v>
      </c>
      <c r="E74" s="59">
        <v>2</v>
      </c>
      <c r="F74" s="52">
        <v>6071.5</v>
      </c>
      <c r="G74" s="53">
        <v>12143</v>
      </c>
      <c r="I74" s="4">
        <f t="shared" si="14"/>
        <v>6071.5</v>
      </c>
      <c r="J74" s="24">
        <f t="shared" si="15"/>
        <v>12143</v>
      </c>
    </row>
    <row r="75" spans="2:10" x14ac:dyDescent="0.25">
      <c r="B75" s="58" t="s">
        <v>168</v>
      </c>
      <c r="C75" s="23" t="s">
        <v>169</v>
      </c>
      <c r="D75" s="26" t="s">
        <v>9</v>
      </c>
      <c r="E75" s="59">
        <v>2</v>
      </c>
      <c r="F75" s="52">
        <v>2936.69</v>
      </c>
      <c r="G75" s="53">
        <v>5873.38</v>
      </c>
      <c r="I75" s="4">
        <f t="shared" si="14"/>
        <v>2936.69</v>
      </c>
      <c r="J75" s="24">
        <f t="shared" si="15"/>
        <v>5873.38</v>
      </c>
    </row>
    <row r="76" spans="2:10" x14ac:dyDescent="0.25">
      <c r="B76" s="58" t="s">
        <v>170</v>
      </c>
      <c r="C76" s="23" t="s">
        <v>171</v>
      </c>
      <c r="D76" s="26" t="s">
        <v>9</v>
      </c>
      <c r="E76" s="59">
        <v>1</v>
      </c>
      <c r="F76" s="52">
        <v>4608.32</v>
      </c>
      <c r="G76" s="53">
        <v>4608.32</v>
      </c>
      <c r="I76" s="4">
        <f t="shared" si="14"/>
        <v>4608.32</v>
      </c>
      <c r="J76" s="24">
        <f t="shared" si="15"/>
        <v>4608.32</v>
      </c>
    </row>
    <row r="77" spans="2:10" x14ac:dyDescent="0.25">
      <c r="B77" s="58" t="s">
        <v>172</v>
      </c>
      <c r="C77" s="23" t="s">
        <v>173</v>
      </c>
      <c r="D77" s="26" t="s">
        <v>9</v>
      </c>
      <c r="E77" s="59">
        <v>1</v>
      </c>
      <c r="F77" s="52">
        <v>404.79</v>
      </c>
      <c r="G77" s="53">
        <v>404.79</v>
      </c>
      <c r="I77" s="4">
        <f t="shared" si="14"/>
        <v>404.79</v>
      </c>
      <c r="J77" s="24">
        <f t="shared" si="15"/>
        <v>404.79</v>
      </c>
    </row>
    <row r="78" spans="2:10" x14ac:dyDescent="0.25">
      <c r="B78" s="58" t="s">
        <v>174</v>
      </c>
      <c r="C78" s="23" t="s">
        <v>175</v>
      </c>
      <c r="D78" s="26" t="s">
        <v>9</v>
      </c>
      <c r="E78" s="59">
        <v>176</v>
      </c>
      <c r="F78" s="52">
        <v>112.21</v>
      </c>
      <c r="G78" s="53">
        <v>19748.96</v>
      </c>
      <c r="I78" s="4">
        <f t="shared" si="14"/>
        <v>112.21</v>
      </c>
      <c r="J78" s="24">
        <f t="shared" si="15"/>
        <v>19748.96</v>
      </c>
    </row>
    <row r="79" spans="2:10" ht="28.5" x14ac:dyDescent="0.25">
      <c r="B79" s="58" t="s">
        <v>176</v>
      </c>
      <c r="C79" s="23" t="s">
        <v>177</v>
      </c>
      <c r="D79" s="26" t="s">
        <v>9</v>
      </c>
      <c r="E79" s="59">
        <v>6</v>
      </c>
      <c r="F79" s="52">
        <v>1949.02</v>
      </c>
      <c r="G79" s="53">
        <v>11694.119999999999</v>
      </c>
      <c r="I79" s="4">
        <f t="shared" si="14"/>
        <v>1949.02</v>
      </c>
      <c r="J79" s="24">
        <f t="shared" si="15"/>
        <v>11694.119999999999</v>
      </c>
    </row>
    <row r="80" spans="2:10" ht="28.5" x14ac:dyDescent="0.25">
      <c r="B80" s="58" t="s">
        <v>178</v>
      </c>
      <c r="C80" s="23" t="s">
        <v>179</v>
      </c>
      <c r="D80" s="26" t="s">
        <v>9</v>
      </c>
      <c r="E80" s="59">
        <v>1</v>
      </c>
      <c r="F80" s="52">
        <v>13205.12</v>
      </c>
      <c r="G80" s="53">
        <v>13205.12</v>
      </c>
      <c r="I80" s="4">
        <f t="shared" si="14"/>
        <v>13205.12</v>
      </c>
      <c r="J80" s="24">
        <f t="shared" si="15"/>
        <v>13205.12</v>
      </c>
    </row>
    <row r="81" spans="2:10" ht="15" x14ac:dyDescent="0.25">
      <c r="B81" s="45" t="s">
        <v>41</v>
      </c>
      <c r="C81" s="46" t="s">
        <v>180</v>
      </c>
      <c r="D81" s="47"/>
      <c r="E81" s="54"/>
      <c r="F81" s="48"/>
      <c r="G81" s="60">
        <v>20029.68</v>
      </c>
      <c r="I81" s="21"/>
      <c r="J81" s="22">
        <f>SUM(J82:J83)</f>
        <v>20029.68</v>
      </c>
    </row>
    <row r="82" spans="2:10" ht="28.5" x14ac:dyDescent="0.25">
      <c r="B82" s="58" t="s">
        <v>42</v>
      </c>
      <c r="C82" s="23" t="s">
        <v>181</v>
      </c>
      <c r="D82" s="26" t="s">
        <v>9</v>
      </c>
      <c r="E82" s="59">
        <v>1</v>
      </c>
      <c r="F82" s="52">
        <v>10771.18</v>
      </c>
      <c r="G82" s="53">
        <v>10771.18</v>
      </c>
      <c r="I82" s="4">
        <f t="shared" ref="I82:I83" si="16">ROUND(F82-(F82*$J$6),2)</f>
        <v>10771.18</v>
      </c>
      <c r="J82" s="24">
        <f t="shared" ref="J82:J83" si="17">E82*I82</f>
        <v>10771.18</v>
      </c>
    </row>
    <row r="83" spans="2:10" ht="28.5" x14ac:dyDescent="0.25">
      <c r="B83" s="58" t="s">
        <v>44</v>
      </c>
      <c r="C83" s="23" t="s">
        <v>182</v>
      </c>
      <c r="D83" s="26" t="s">
        <v>9</v>
      </c>
      <c r="E83" s="59">
        <v>2</v>
      </c>
      <c r="F83" s="52">
        <v>4629.25</v>
      </c>
      <c r="G83" s="53">
        <v>9258.5</v>
      </c>
      <c r="I83" s="4">
        <f t="shared" si="16"/>
        <v>4629.25</v>
      </c>
      <c r="J83" s="24">
        <f t="shared" si="17"/>
        <v>9258.5</v>
      </c>
    </row>
    <row r="84" spans="2:10" ht="15" x14ac:dyDescent="0.25">
      <c r="B84" s="36" t="s">
        <v>46</v>
      </c>
      <c r="C84" s="37" t="s">
        <v>183</v>
      </c>
      <c r="D84" s="38"/>
      <c r="E84" s="55"/>
      <c r="F84" s="43"/>
      <c r="G84" s="57">
        <v>72499.58</v>
      </c>
      <c r="I84" s="19"/>
      <c r="J84" s="20">
        <f>SUM(J85:J90)</f>
        <v>72499.58</v>
      </c>
    </row>
    <row r="85" spans="2:10" x14ac:dyDescent="0.25">
      <c r="B85" s="58" t="s">
        <v>47</v>
      </c>
      <c r="C85" s="23" t="s">
        <v>184</v>
      </c>
      <c r="D85" s="26" t="s">
        <v>9</v>
      </c>
      <c r="E85" s="59">
        <v>1</v>
      </c>
      <c r="F85" s="52">
        <v>21331.67</v>
      </c>
      <c r="G85" s="53">
        <v>21331.67</v>
      </c>
      <c r="I85" s="4">
        <f t="shared" ref="I85:I90" si="18">ROUND(F85-(F85*$J$6),2)</f>
        <v>21331.67</v>
      </c>
      <c r="J85" s="24">
        <f t="shared" ref="J85:J90" si="19">E85*I85</f>
        <v>21331.67</v>
      </c>
    </row>
    <row r="86" spans="2:10" x14ac:dyDescent="0.25">
      <c r="B86" s="58" t="s">
        <v>48</v>
      </c>
      <c r="C86" s="23" t="s">
        <v>185</v>
      </c>
      <c r="D86" s="26" t="s">
        <v>9</v>
      </c>
      <c r="E86" s="59">
        <v>1</v>
      </c>
      <c r="F86" s="52">
        <v>17502.41</v>
      </c>
      <c r="G86" s="53">
        <v>17502.41</v>
      </c>
      <c r="I86" s="4">
        <f t="shared" si="18"/>
        <v>17502.41</v>
      </c>
      <c r="J86" s="24">
        <f t="shared" si="19"/>
        <v>17502.41</v>
      </c>
    </row>
    <row r="87" spans="2:10" x14ac:dyDescent="0.25">
      <c r="B87" s="58" t="s">
        <v>49</v>
      </c>
      <c r="C87" s="23" t="s">
        <v>186</v>
      </c>
      <c r="D87" s="26" t="s">
        <v>9</v>
      </c>
      <c r="E87" s="59">
        <v>1</v>
      </c>
      <c r="F87" s="52">
        <v>7110.56</v>
      </c>
      <c r="G87" s="53">
        <v>7110.56</v>
      </c>
      <c r="I87" s="4">
        <f t="shared" si="18"/>
        <v>7110.56</v>
      </c>
      <c r="J87" s="24">
        <f t="shared" si="19"/>
        <v>7110.56</v>
      </c>
    </row>
    <row r="88" spans="2:10" x14ac:dyDescent="0.25">
      <c r="B88" s="58" t="s">
        <v>187</v>
      </c>
      <c r="C88" s="23" t="s">
        <v>188</v>
      </c>
      <c r="D88" s="26" t="s">
        <v>9</v>
      </c>
      <c r="E88" s="59">
        <v>1</v>
      </c>
      <c r="F88" s="52">
        <v>9027.56</v>
      </c>
      <c r="G88" s="53">
        <v>9027.56</v>
      </c>
      <c r="I88" s="4">
        <f t="shared" si="18"/>
        <v>9027.56</v>
      </c>
      <c r="J88" s="24">
        <f t="shared" si="19"/>
        <v>9027.56</v>
      </c>
    </row>
    <row r="89" spans="2:10" x14ac:dyDescent="0.25">
      <c r="B89" s="58" t="s">
        <v>189</v>
      </c>
      <c r="C89" s="23" t="s">
        <v>190</v>
      </c>
      <c r="D89" s="26" t="s">
        <v>9</v>
      </c>
      <c r="E89" s="59">
        <v>1</v>
      </c>
      <c r="F89" s="52">
        <v>10157.94</v>
      </c>
      <c r="G89" s="53">
        <v>10157.94</v>
      </c>
      <c r="I89" s="4">
        <f t="shared" si="18"/>
        <v>10157.94</v>
      </c>
      <c r="J89" s="24">
        <f t="shared" si="19"/>
        <v>10157.94</v>
      </c>
    </row>
    <row r="90" spans="2:10" ht="15" thickBot="1" x14ac:dyDescent="0.3">
      <c r="B90" s="58" t="s">
        <v>191</v>
      </c>
      <c r="C90" s="23" t="s">
        <v>192</v>
      </c>
      <c r="D90" s="26" t="s">
        <v>9</v>
      </c>
      <c r="E90" s="59">
        <v>1</v>
      </c>
      <c r="F90" s="52">
        <v>7369.44</v>
      </c>
      <c r="G90" s="53">
        <v>7369.44</v>
      </c>
      <c r="I90" s="4">
        <f t="shared" si="18"/>
        <v>7369.44</v>
      </c>
      <c r="J90" s="24">
        <f t="shared" si="19"/>
        <v>7369.44</v>
      </c>
    </row>
    <row r="91" spans="2:10" ht="15.75" thickBot="1" x14ac:dyDescent="0.3">
      <c r="B91" s="61"/>
      <c r="C91" s="62"/>
      <c r="D91" s="63"/>
      <c r="E91" s="63"/>
      <c r="F91" s="63"/>
      <c r="G91" s="64" t="s">
        <v>50</v>
      </c>
      <c r="I91" s="72"/>
      <c r="J91" s="73" t="s">
        <v>50</v>
      </c>
    </row>
    <row r="92" spans="2:10" ht="15.75" thickBot="1" x14ac:dyDescent="0.3">
      <c r="B92" s="65"/>
      <c r="C92" s="66"/>
      <c r="D92" s="67"/>
      <c r="E92" s="67"/>
      <c r="F92" s="68"/>
      <c r="G92" s="69">
        <v>2874102.5759999999</v>
      </c>
      <c r="I92" s="70"/>
      <c r="J92" s="71">
        <f>SUM(J8,J11,J14,J16,J30,J63,J84)</f>
        <v>2874102.5759999999</v>
      </c>
    </row>
    <row r="93" spans="2:10" x14ac:dyDescent="0.25">
      <c r="F93" s="28"/>
      <c r="G93" s="29"/>
    </row>
    <row r="94" spans="2:10" x14ac:dyDescent="0.25">
      <c r="F94" s="28"/>
      <c r="G94" s="29"/>
    </row>
    <row r="95" spans="2:10" x14ac:dyDescent="0.25">
      <c r="G95" s="29"/>
    </row>
    <row r="99" spans="7:7" x14ac:dyDescent="0.25">
      <c r="G99" s="28"/>
    </row>
  </sheetData>
  <sheetProtection algorithmName="SHA-512" hashValue="RaaWKAc231mi6VruC3MTcVf9nwS/HJl4oAk0xrKCEpMP1pm0EPSFb45bYDlCcPXqMiaqru4siSM6fnm1NaDISA==" saltValue="XQby0S9p65cXkD4KRxrDOA==" spinCount="100000" sheet="1" objects="1" scenarios="1" selectLockedCells="1"/>
  <mergeCells count="9">
    <mergeCell ref="B6:G6"/>
    <mergeCell ref="B2:C3"/>
    <mergeCell ref="D2:E2"/>
    <mergeCell ref="D3:E3"/>
    <mergeCell ref="I5:J5"/>
    <mergeCell ref="B4:C4"/>
    <mergeCell ref="D4:G4"/>
    <mergeCell ref="B5:C5"/>
    <mergeCell ref="D5:G5"/>
  </mergeCells>
  <dataValidations count="4">
    <dataValidation allowBlank="1" showInputMessage="1" showErrorMessage="1" promptTitle="Empresa licitante" prompt="Insira o nome da empresa licitante, responsável por esta Planilha de Preços Unitários." sqref="B5:B6 C5"/>
    <dataValidation allowBlank="1" showInputMessage="1" showErrorMessage="1" promptTitle="Revisão" prompt="Versão ou revisão desta Planilha de Preços Unitários, apresentada pela licitante." sqref="F3"/>
    <dataValidation allowBlank="1" showInputMessage="1" showErrorMessage="1" promptTitle="Data" prompt="Data da versão ou revisão desta Planilha de Preços Unitários." sqref="G3"/>
    <dataValidation type="decimal" allowBlank="1" showInputMessage="1" showErrorMessage="1" errorTitle="Percentual inválido!" error="O valor inserido está fora dos parâmetros estabelecidos no edital." promptTitle="FATOR DE DESCONTO" prompt="Insira o percentual de desconto sobre o preço de referência da Administração, conforme proposta de preços." sqref="J6">
      <formula1>0</formula1>
      <formula2>1</formula2>
    </dataValidation>
  </dataValidations>
  <printOptions horizontalCentered="1" verticalCentered="1"/>
  <pageMargins left="0" right="0" top="0.59055118110236227" bottom="0.78740157480314965" header="0" footer="0"/>
  <pageSetup paperSize="9" scale="54" fitToHeight="0" orientation="landscape" r:id="rId1"/>
  <headerFooter scaleWithDoc="0" alignWithMargins="0">
    <firstFooter>&amp;L&amp;"-,Negrito"EXECUÇÃO&amp;C&amp;"-,Negrito"VERIFICAÇÃO&amp;R&amp;"-,Negrito"APROVAÇÃO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Estações</vt:lpstr>
      <vt:lpstr>Estações!Area_de_impressao</vt:lpstr>
      <vt:lpstr>Estações!Titulos_de_impressao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Souza da Costa</dc:creator>
  <cp:lastModifiedBy>Daniel Silva dos Santos</cp:lastModifiedBy>
  <cp:lastPrinted>2025-05-07T18:21:47Z</cp:lastPrinted>
  <dcterms:created xsi:type="dcterms:W3CDTF">2024-02-08T12:56:46Z</dcterms:created>
  <dcterms:modified xsi:type="dcterms:W3CDTF">2025-05-07T18:22:03Z</dcterms:modified>
</cp:coreProperties>
</file>