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T:\GEENG\2-Contratacao\2024\007-C&amp;M Lote 07\9.Licitação [REVISAR]\"/>
    </mc:Choice>
  </mc:AlternateContent>
  <xr:revisionPtr revIDLastSave="0" documentId="13_ncr:1_{C744F834-D29A-49EE-BE66-F88A58C62AAD}" xr6:coauthVersionLast="47" xr6:coauthVersionMax="47" xr10:uidLastSave="{00000000-0000-0000-0000-000000000000}"/>
  <bookViews>
    <workbookView xWindow="28680" yWindow="-120" windowWidth="29040" windowHeight="15720" xr2:uid="{3A903035-23A3-410A-83D7-EB9BE1956D37}"/>
  </bookViews>
  <sheets>
    <sheet name="lote 7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PPU1" localSheetId="0" hidden="1">{#N/A,#N/A,FALSE,"Cronograma";#N/A,#N/A,FALSE,"Cronogr. 2"}</definedName>
    <definedName name="_______PPU1" hidden="1">{#N/A,#N/A,FALSE,"Cronograma";#N/A,#N/A,FALSE,"Cronogr. 2"}</definedName>
    <definedName name="_______ppu2" localSheetId="0" hidden="1">{#N/A,#N/A,FALSE,"Cronograma";#N/A,#N/A,FALSE,"Cronogr. 2"}</definedName>
    <definedName name="_______ppu2" hidden="1">{#N/A,#N/A,FALSE,"Cronograma";#N/A,#N/A,FALSE,"Cronogr. 2"}</definedName>
    <definedName name="______PPU1" localSheetId="0" hidden="1">{#N/A,#N/A,FALSE,"Cronograma";#N/A,#N/A,FALSE,"Cronogr. 2"}</definedName>
    <definedName name="______PPU1" hidden="1">{#N/A,#N/A,FALSE,"Cronograma";#N/A,#N/A,FALSE,"Cronogr. 2"}</definedName>
    <definedName name="______ppu2" localSheetId="0" hidden="1">{#N/A,#N/A,FALSE,"Cronograma";#N/A,#N/A,FALSE,"Cronogr. 2"}</definedName>
    <definedName name="______ppu2" hidden="1">{#N/A,#N/A,FALSE,"Cronograma";#N/A,#N/A,FALSE,"Cronogr. 2"}</definedName>
    <definedName name="_____bar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PPU1" localSheetId="0" hidden="1">{#N/A,#N/A,FALSE,"Cronograma";#N/A,#N/A,FALSE,"Cronogr. 2"}</definedName>
    <definedName name="_____PPU1" hidden="1">{#N/A,#N/A,FALSE,"Cronograma";#N/A,#N/A,FALSE,"Cronogr. 2"}</definedName>
    <definedName name="_____ppu2" localSheetId="0" hidden="1">{#N/A,#N/A,FALSE,"Cronograma";#N/A,#N/A,FALSE,"Cronogr. 2"}</definedName>
    <definedName name="_____ppu2" hidden="1">{#N/A,#N/A,FALSE,"Cronograma";#N/A,#N/A,FALSE,"Cronogr. 2"}</definedName>
    <definedName name="____bar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1Excel_BuiltIn_Print_Area_2_1_1_1_1_1_1" localSheetId="0">#REF!</definedName>
    <definedName name="_1Excel_BuiltIn_Print_Area_2_1_1_1_1_1_1">#REF!</definedName>
    <definedName name="_bar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doc_name" localSheetId="0">#REF!</definedName>
    <definedName name="_doc_name">#REF!</definedName>
    <definedName name="_Fill" localSheetId="0" hidden="1">#REF!</definedName>
    <definedName name="_Fill" hidden="1">#REF!</definedName>
    <definedName name="_FL1" localSheetId="0">#REF!</definedName>
    <definedName name="_FL1">#REF!</definedName>
    <definedName name="_Key1" hidden="1">#REF!</definedName>
    <definedName name="_Key2" hidden="1">#REF!</definedName>
    <definedName name="_manufact">#REF!</definedName>
    <definedName name="_manufactr">#REF!</definedName>
    <definedName name="_model">#REF!</definedName>
    <definedName name="_of_sheet">#REF!</definedName>
    <definedName name="_Order1" hidden="1">255</definedName>
    <definedName name="_Order2" hidden="1">255</definedName>
    <definedName name="_p_order" localSheetId="0">#REF!</definedName>
    <definedName name="_p_order">#REF!</definedName>
    <definedName name="_pid_no" localSheetId="0">#REF!</definedName>
    <definedName name="_pid_no">#REF!</definedName>
    <definedName name="_pod_mm">'[1]2'!$F$17:$I$17</definedName>
    <definedName name="_pppprr">'[1]2'!$B$8</definedName>
    <definedName name="_PPU1" localSheetId="0" hidden="1">{#N/A,#N/A,FALSE,"Cronograma";#N/A,#N/A,FALSE,"Cronogr. 2"}</definedName>
    <definedName name="_PPU1" hidden="1">{#N/A,#N/A,FALSE,"Cronograma";#N/A,#N/A,FALSE,"Cronogr. 2"}</definedName>
    <definedName name="_ppu2" localSheetId="0" hidden="1">{#N/A,#N/A,FALSE,"Cronograma";#N/A,#N/A,FALSE,"Cronogr. 2"}</definedName>
    <definedName name="_ppu2" hidden="1">{#N/A,#N/A,FALSE,"Cronograma";#N/A,#N/A,FALSE,"Cronogr. 2"}</definedName>
    <definedName name="_projectDescript" localSheetId="0">#REF!</definedName>
    <definedName name="_projectDescript">#REF!</definedName>
    <definedName name="_req_no" localSheetId="0">#REF!</definedName>
    <definedName name="_req_no">#REF!</definedName>
    <definedName name="_rev" localSheetId="0">#REF!</definedName>
    <definedName name="_rev">#REF!</definedName>
    <definedName name="_service">#REF!</definedName>
    <definedName name="_sheet_no">#REF!</definedName>
    <definedName name="_Sort" hidden="1">#REF!</definedName>
    <definedName name="_tag_no">#REF!</definedName>
    <definedName name="A">#REF!</definedName>
    <definedName name="ademir" localSheetId="0" hidden="1">{#N/A,#N/A,FALSE,"Cronograma";#N/A,#N/A,FALSE,"Cronogr. 2"}</definedName>
    <definedName name="ademir" hidden="1">{#N/A,#N/A,FALSE,"Cronograma";#N/A,#N/A,FALSE,"Cronogr. 2"}</definedName>
    <definedName name="ADM" localSheetId="0">#REF!</definedName>
    <definedName name="ADM">#REF!</definedName>
    <definedName name="A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___V_2_1_08_Beneficios" localSheetId="0">#REF!</definedName>
    <definedName name="Anexo___V_2_1_08_Beneficios">#REF!</definedName>
    <definedName name="Anexo_V_A_Energia" localSheetId="0">#REF!</definedName>
    <definedName name="Anexo_V_A_Energia">#REF!</definedName>
    <definedName name="Anexo_V_B_Beneficios" localSheetId="0">#REF!</definedName>
    <definedName name="Anexo_V_B_Beneficios">#REF!</definedName>
    <definedName name="Anexo_V_B_Condominio">#REF!</definedName>
    <definedName name="Anexo_V_B_Energia">#REF!</definedName>
    <definedName name="_xlnm.Print_Area" localSheetId="0">'lote 7'!$B$2:$H$105</definedName>
    <definedName name="AS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xlnm.Database" localSheetId="0">#REF!</definedName>
    <definedName name="_xlnm.Database">#REF!</definedName>
    <definedName name="bbbb">'[1]2'!$F$48:$I$48</definedName>
    <definedName name="bosta" localSheetId="0" hidden="1">{#N/A,#N/A,FALSE,"Cronograma";#N/A,#N/A,FALSE,"Cronogr. 2"}</definedName>
    <definedName name="bosta" hidden="1">{#N/A,#N/A,FALSE,"Cronograma";#N/A,#N/A,FALSE,"Cronogr. 2"}</definedName>
    <definedName name="BRIT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´L" localSheetId="0" hidden="1">{#N/A,#N/A,FALSE,"Cronograma";#N/A,#N/A,FALSE,"Cronogr. 2"}</definedName>
    <definedName name="CA´L" hidden="1">{#N/A,#N/A,FALSE,"Cronograma";#N/A,#N/A,FALSE,"Cronogr. 2"}</definedName>
    <definedName name="cef" localSheetId="0" hidden="1">{#N/A,#N/A,FALSE,"Cronograma";#N/A,#N/A,FALSE,"Cronogr. 2"}</definedName>
    <definedName name="cef" hidden="1">{#N/A,#N/A,FALSE,"Cronograma";#N/A,#N/A,FALSE,"Cronogr. 2"}</definedName>
    <definedName name="cff" localSheetId="0" hidden="1">{#N/A,#N/A,FALSE,"Cronograma";#N/A,#N/A,FALSE,"Cronogr. 2"}</definedName>
    <definedName name="cff" hidden="1">{#N/A,#N/A,FALSE,"Cronograma";#N/A,#N/A,FALSE,"Cronogr. 2"}</definedName>
    <definedName name="comp" localSheetId="0" hidden="1">{#N/A,#N/A,FALSE,"Cronograma";#N/A,#N/A,FALSE,"Cronogr. 2"}</definedName>
    <definedName name="comp" hidden="1">{#N/A,#N/A,FALSE,"Cronograma";#N/A,#N/A,FALSE,"Cronogr. 2"}</definedName>
    <definedName name="composiçã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mposi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orrentes" localSheetId="0" hidden="1">{#N/A,#N/A,FALSE,"Cronograma";#N/A,#N/A,FALSE,"Cronogr. 2"}</definedName>
    <definedName name="concorrentes" hidden="1">{#N/A,#N/A,FALSE,"Cronograma";#N/A,#N/A,FALSE,"Cronogr. 2"}</definedName>
    <definedName name="cron" localSheetId="0" hidden="1">{#N/A,#N/A,FALSE,"Cronograma";#N/A,#N/A,FALSE,"Cronogr. 2"}</definedName>
    <definedName name="cron" hidden="1">{#N/A,#N/A,FALSE,"Cronograma";#N/A,#N/A,FALSE,"Cronogr. 2"}</definedName>
    <definedName name="CurrentData" localSheetId="0">#REF!</definedName>
    <definedName name="CurrentData">#REF!</definedName>
    <definedName name="D">[2]FL2!$R$2</definedName>
    <definedName name="DDDD" localSheetId="0">#REF!</definedName>
    <definedName name="DDDD">#REF!</definedName>
    <definedName name="Diárias" localSheetId="0">#REF!</definedName>
    <definedName name="Diárias">#REF!</definedName>
    <definedName name="dsf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E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E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rik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rik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rika3" localSheetId="0" hidden="1">{#N/A,#N/A,FALSE,"Cronograma";#N/A,#N/A,FALSE,"Cronogr. 2"}</definedName>
    <definedName name="erika3" hidden="1">{#N/A,#N/A,FALSE,"Cronograma";#N/A,#N/A,FALSE,"Cronogr. 2"}</definedName>
    <definedName name="ESPESSAMENT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AG" localSheetId="0">#REF!</definedName>
    <definedName name="ESTAG">#REF!</definedName>
    <definedName name="Estagiario_ADMINISTRATIVO" localSheetId="0">#REF!</definedName>
    <definedName name="Estagiario_ADMINISTRATIVO">#REF!</definedName>
    <definedName name="Estagiario_JURÍDICO" localSheetId="0">#REF!</definedName>
    <definedName name="Estagiario_JURÍDICO">#REF!</definedName>
    <definedName name="Estagiario_TÉCNICO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_1_1_1_1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cel_BuiltIn_Print_Titles_2_1">#REF!</definedName>
    <definedName name="F">[2]FL2!$J$3:$J$8</definedName>
    <definedName name="FAL_HU" localSheetId="0">#REF!</definedName>
    <definedName name="FAL_HU">#REF!</definedName>
    <definedName name="filtr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">'[3]2'!$F$17:$I$17</definedName>
    <definedName name="FLO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">[2]FL2!$G$3:$G$8</definedName>
    <definedName name="H">[2]FL2!$K$3:$L$8</definedName>
    <definedName name="Honorario_CONSELHEIRO_ADM" localSheetId="0">#REF!</definedName>
    <definedName name="Honorario_CONSELHEIRO_ADM">#REF!</definedName>
    <definedName name="Honorario_CONSELHEIRO_FISCAL" localSheetId="0">#REF!</definedName>
    <definedName name="Honorario_CONSELHEIRO_FISCAL">#REF!</definedName>
    <definedName name="Honorario_diretoria" localSheetId="0">#REF!</definedName>
    <definedName name="Honorario_diretoria">#REF!</definedName>
    <definedName name="nw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lnah" localSheetId="0" hidden="1">{#N/A,#N/A,TRUE,"Summary";#N/A,#N/A,TRUE,"Worksheet";#N/A,#N/A,TRUE,"CashFlow"}</definedName>
    <definedName name="olnah" hidden="1">{#N/A,#N/A,TRUE,"Summary";#N/A,#N/A,TRUE,"Worksheet";#N/A,#N/A,TRUE,"CashFlow"}</definedName>
    <definedName name="Passagens_Aéreas" localSheetId="0">#REF!</definedName>
    <definedName name="Passagens_Aéreas">#REF!</definedName>
    <definedName name="Payment_Needed">"Pagamento necessário"</definedName>
    <definedName name="Pessoal_Administrativo" localSheetId="0">#REF!</definedName>
    <definedName name="Pessoal_Administrativo">#REF!</definedName>
    <definedName name="Pessoal_Presidencia" localSheetId="0">#REF!</definedName>
    <definedName name="Pessoal_Presidencia">#REF!</definedName>
    <definedName name="Pessoal_Tecnico" localSheetId="0">#REF!</definedName>
    <definedName name="Pessoal_Tecnico">#REF!</definedName>
    <definedName name="plamnsj" localSheetId="0" hidden="1">{#N/A,#N/A,TRUE,"Summary";#N/A,#N/A,TRUE,"Worksheet";#N/A,#N/A,TRUE,"CashFlow"}</definedName>
    <definedName name="plamnsj" hidden="1">{#N/A,#N/A,TRUE,"Summary";#N/A,#N/A,TRUE,"Worksheet";#N/A,#N/A,TRUE,"CashFlow"}</definedName>
    <definedName name="Popular" localSheetId="0" hidden="1">{#N/A,#N/A,FALSE,"Cronograma";#N/A,#N/A,FALSE,"Cronogr. 2"}</definedName>
    <definedName name="Popular" hidden="1">{#N/A,#N/A,FALSE,"Cronograma";#N/A,#N/A,FALSE,"Cronogr. 2"}</definedName>
    <definedName name="po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eviousData" localSheetId="0">#REF!</definedName>
    <definedName name="PreviousData">#REF!</definedName>
    <definedName name="Print_Area_MI">#REF!</definedName>
    <definedName name="Reimbursement">"Reembolso"</definedName>
    <definedName name="Rev" localSheetId="0">#REF!</definedName>
    <definedName name="Rev">#REF!</definedName>
    <definedName name="RevBy" localSheetId="0">#REF!</definedName>
    <definedName name="RevBy">#REF!</definedName>
    <definedName name="RevDate" localSheetId="0">#REF!</definedName>
    <definedName name="RevDate">#REF!</definedName>
    <definedName name="RevList">#REF!</definedName>
    <definedName name="RevListBy">#REF!</definedName>
    <definedName name="RevListDate">#REF!</definedName>
    <definedName name="RevListNo">#REF!</definedName>
    <definedName name="RevListStatus">#REF!</definedName>
    <definedName name="rio" localSheetId="0" hidden="1">{#N/A,#N/A,FALSE,"Cronograma";#N/A,#N/A,FALSE,"Cronogr. 2"}</definedName>
    <definedName name="rio" hidden="1">{#N/A,#N/A,FALSE,"Cronograma";#N/A,#N/A,FALSE,"Cronogr. 2"}</definedName>
    <definedName name="S">[2]FL2!$B$8</definedName>
    <definedName name="s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MM">#REF!</definedName>
    <definedName name="ss" localSheetId="0" hidden="1">{#N/A,#N/A,FALSE,"Cronograma";#N/A,#N/A,FALSE,"Cronogr. 2"}</definedName>
    <definedName name="ss" hidden="1">{#N/A,#N/A,FALSE,"Cronograma";#N/A,#N/A,FALSE,"Cronogr. 2"}</definedName>
    <definedName name="Tarifa__Ramais__MMbtu" localSheetId="0">#REF!</definedName>
    <definedName name="Tarifa__Ramais__MMbtu">#REF!</definedName>
    <definedName name="Tipo_Composição_Custo">[4]!TbTipoCompCusto[Tipo de Composição de custo]</definedName>
    <definedName name="_xlnm.Print_Titles" localSheetId="0">'lote 7'!$2:$6</definedName>
    <definedName name="TOTAL_encargos_sociais" localSheetId="0">#REF!</definedName>
    <definedName name="TOTAL_encargos_sociais">#REF!</definedName>
    <definedName name="Unidades_de_medida">[4]!TbUnMedida[Unidades de medida]</definedName>
    <definedName name="V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Caixa._.de._.Ferramentas." localSheetId="0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0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LOVES." localSheetId="0" hidden="1">{#N/A,#N/A,FALSE,"Plan1";#N/A,#N/A,FALSE,"Despesas Diversas por C.Custo"}</definedName>
    <definedName name="wrn.CLOVES." hidden="1">{#N/A,#N/A,FALSE,"Plan1";#N/A,#N/A,FALSE,"Despesas Diversas por C.Custo"}</definedName>
    <definedName name="wrn.Cronograma." localSheetId="0" hidden="1">{#N/A,#N/A,FALSE,"Cronograma";#N/A,#N/A,FALSE,"Cronogr. 2"}</definedName>
    <definedName name="wrn.Cronograma." hidden="1">{#N/A,#N/A,FALSE,"Cronograma";#N/A,#N/A,FALSE,"Cronogr. 2"}</definedName>
    <definedName name="wrn.GERAL." localSheetId="0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impressao." localSheetId="0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PEN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Standard." localSheetId="0" hidden="1">{#N/A,#N/A,TRUE,"Summary";#N/A,#N/A,TRUE,"Worksheet"}</definedName>
    <definedName name="wrn.Standard." hidden="1">{#N/A,#N/A,TRUE,"Summary";#N/A,#N/A,TRUE,"Worksheet"}</definedName>
    <definedName name="wrn.X_Print._.All." localSheetId="0" hidden="1">{#N/A,#N/A,TRUE,"Summary";#N/A,#N/A,TRUE,"Worksheet";#N/A,#N/A,TRUE,"CashFlow"}</definedName>
    <definedName name="wrn.X_Print._.All." hidden="1">{#N/A,#N/A,TRUE,"Summary";#N/A,#N/A,TRUE,"Worksheet";#N/A,#N/A,TRUE,"CashFlow"}</definedName>
    <definedName name="X">'[3]2'!$I$1</definedName>
    <definedName name="xxxx">'[1]2'!$I$1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K103" i="1" s="1"/>
  <c r="K102" i="1" s="1"/>
  <c r="J101" i="1"/>
  <c r="K101" i="1" s="1"/>
  <c r="J100" i="1"/>
  <c r="K100" i="1" s="1"/>
  <c r="J98" i="1"/>
  <c r="K98" i="1" s="1"/>
  <c r="K97" i="1" s="1"/>
  <c r="J95" i="1"/>
  <c r="K95" i="1" s="1"/>
  <c r="J94" i="1"/>
  <c r="K94" i="1" s="1"/>
  <c r="J91" i="1"/>
  <c r="K91" i="1" s="1"/>
  <c r="J90" i="1"/>
  <c r="K90" i="1" s="1"/>
  <c r="J88" i="1"/>
  <c r="K88" i="1" s="1"/>
  <c r="K87" i="1" s="1"/>
  <c r="J86" i="1"/>
  <c r="K86" i="1" s="1"/>
  <c r="J85" i="1"/>
  <c r="K85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6" i="1"/>
  <c r="K76" i="1" s="1"/>
  <c r="J75" i="1"/>
  <c r="K75" i="1" s="1"/>
  <c r="J74" i="1"/>
  <c r="K74" i="1" s="1"/>
  <c r="J73" i="1"/>
  <c r="K73" i="1" s="1"/>
  <c r="J71" i="1"/>
  <c r="K71" i="1" s="1"/>
  <c r="K70" i="1" s="1"/>
  <c r="J67" i="1"/>
  <c r="K67" i="1" s="1"/>
  <c r="J66" i="1"/>
  <c r="K66" i="1" s="1"/>
  <c r="J65" i="1"/>
  <c r="K65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4" i="1"/>
  <c r="K54" i="1" s="1"/>
  <c r="K53" i="1" s="1"/>
  <c r="J52" i="1"/>
  <c r="K52" i="1" s="1"/>
  <c r="K51" i="1" s="1"/>
  <c r="J50" i="1"/>
  <c r="K50" i="1" s="1"/>
  <c r="K49" i="1" s="1"/>
  <c r="J48" i="1"/>
  <c r="K48" i="1" s="1"/>
  <c r="J47" i="1"/>
  <c r="K47" i="1" s="1"/>
  <c r="J46" i="1"/>
  <c r="K46" i="1" s="1"/>
  <c r="J45" i="1"/>
  <c r="K45" i="1" s="1"/>
  <c r="J43" i="1"/>
  <c r="K43" i="1" s="1"/>
  <c r="J42" i="1"/>
  <c r="K42" i="1" s="1"/>
  <c r="J41" i="1"/>
  <c r="K41" i="1" s="1"/>
  <c r="J39" i="1"/>
  <c r="K39" i="1" s="1"/>
  <c r="J38" i="1"/>
  <c r="K38" i="1" s="1"/>
  <c r="J37" i="1"/>
  <c r="K37" i="1" s="1"/>
  <c r="J35" i="1"/>
  <c r="K35" i="1" s="1"/>
  <c r="J34" i="1"/>
  <c r="K34" i="1" s="1"/>
  <c r="J33" i="1"/>
  <c r="K33" i="1" s="1"/>
  <c r="J31" i="1"/>
  <c r="K31" i="1" s="1"/>
  <c r="J30" i="1"/>
  <c r="K30" i="1" s="1"/>
  <c r="J27" i="1"/>
  <c r="K27" i="1" s="1"/>
  <c r="J26" i="1"/>
  <c r="K26" i="1" s="1"/>
  <c r="J24" i="1"/>
  <c r="K24" i="1" s="1"/>
  <c r="J23" i="1"/>
  <c r="K23" i="1" s="1"/>
  <c r="J21" i="1"/>
  <c r="K21" i="1" s="1"/>
  <c r="J20" i="1"/>
  <c r="K20" i="1" s="1"/>
  <c r="J19" i="1"/>
  <c r="K19" i="1" s="1"/>
  <c r="J16" i="1"/>
  <c r="K16" i="1" s="1"/>
  <c r="J15" i="1"/>
  <c r="K15" i="1" s="1"/>
  <c r="K14" i="1" s="1"/>
  <c r="K13" i="1" s="1"/>
  <c r="J12" i="1"/>
  <c r="K12" i="1" s="1"/>
  <c r="J11" i="1"/>
  <c r="K11" i="1" s="1"/>
  <c r="J9" i="1"/>
  <c r="K9" i="1" s="1"/>
  <c r="J8" i="1"/>
  <c r="K8" i="1" s="1"/>
  <c r="K25" i="1" l="1"/>
  <c r="K99" i="1"/>
  <c r="K18" i="1"/>
  <c r="K36" i="1"/>
  <c r="K89" i="1"/>
  <c r="K22" i="1"/>
  <c r="K93" i="1"/>
  <c r="K72" i="1"/>
  <c r="K69" i="1" s="1"/>
  <c r="K40" i="1"/>
  <c r="K57" i="1"/>
  <c r="K56" i="1" s="1"/>
  <c r="K32" i="1"/>
  <c r="K84" i="1"/>
  <c r="K10" i="1"/>
  <c r="K29" i="1"/>
  <c r="K44" i="1"/>
  <c r="K64" i="1"/>
  <c r="K77" i="1"/>
  <c r="K7" i="1"/>
  <c r="K96" i="1"/>
  <c r="K92" i="1" l="1"/>
  <c r="K55" i="1"/>
  <c r="K28" i="1"/>
  <c r="K17" i="1" s="1"/>
  <c r="K68" i="1"/>
  <c r="K105" i="1" l="1"/>
  <c r="H103" i="1" l="1"/>
  <c r="H102" i="1" s="1"/>
  <c r="H98" i="1"/>
  <c r="H97" i="1" s="1"/>
  <c r="H91" i="1"/>
  <c r="H88" i="1"/>
  <c r="H87" i="1" s="1"/>
  <c r="H85" i="1"/>
  <c r="H83" i="1"/>
  <c r="H82" i="1"/>
  <c r="H75" i="1"/>
  <c r="H74" i="1"/>
  <c r="H73" i="1"/>
  <c r="H63" i="1"/>
  <c r="H48" i="1"/>
  <c r="H38" i="1"/>
  <c r="H30" i="1"/>
  <c r="H21" i="1"/>
  <c r="H20" i="1"/>
  <c r="H19" i="1"/>
  <c r="H15" i="1"/>
  <c r="H95" i="1" l="1"/>
  <c r="H101" i="1"/>
  <c r="H78" i="1"/>
  <c r="H81" i="1"/>
  <c r="H45" i="1"/>
  <c r="H34" i="1"/>
  <c r="H11" i="1"/>
  <c r="H79" i="1"/>
  <c r="H46" i="1"/>
  <c r="H76" i="1"/>
  <c r="H72" i="1" s="1"/>
  <c r="H26" i="1"/>
  <c r="H33" i="1"/>
  <c r="H100" i="1"/>
  <c r="H47" i="1"/>
  <c r="H35" i="1"/>
  <c r="H80" i="1"/>
  <c r="H18" i="1"/>
  <c r="H71" i="1"/>
  <c r="H70" i="1" s="1"/>
  <c r="H94" i="1"/>
  <c r="H9" i="1"/>
  <c r="H24" i="1"/>
  <c r="H41" i="1"/>
  <c r="H43" i="1"/>
  <c r="H58" i="1"/>
  <c r="H60" i="1"/>
  <c r="H62" i="1"/>
  <c r="H37" i="1"/>
  <c r="H39" i="1"/>
  <c r="H65" i="1"/>
  <c r="H67" i="1"/>
  <c r="H86" i="1"/>
  <c r="H84" i="1" s="1"/>
  <c r="H90" i="1"/>
  <c r="H89" i="1" s="1"/>
  <c r="H16" i="1"/>
  <c r="H14" i="1" s="1"/>
  <c r="H31" i="1"/>
  <c r="H29" i="1" s="1"/>
  <c r="H54" i="1"/>
  <c r="H53" i="1" s="1"/>
  <c r="H50" i="1"/>
  <c r="H52" i="1"/>
  <c r="H51" i="1" s="1"/>
  <c r="H12" i="1"/>
  <c r="H27" i="1"/>
  <c r="H8" i="1"/>
  <c r="H23" i="1"/>
  <c r="H42" i="1"/>
  <c r="H59" i="1"/>
  <c r="H61" i="1"/>
  <c r="H66" i="1"/>
  <c r="H25" i="1" l="1"/>
  <c r="H7" i="1"/>
  <c r="H93" i="1"/>
  <c r="H22" i="1"/>
  <c r="H32" i="1"/>
  <c r="H36" i="1"/>
  <c r="H77" i="1"/>
  <c r="H44" i="1"/>
  <c r="H10" i="1"/>
  <c r="H99" i="1"/>
  <c r="H13" i="1"/>
  <c r="H57" i="1"/>
  <c r="H64" i="1"/>
  <c r="H40" i="1"/>
  <c r="H49" i="1"/>
  <c r="H69" i="1"/>
  <c r="H28" i="1" l="1"/>
  <c r="H17" i="1" s="1"/>
  <c r="H96" i="1"/>
  <c r="H68" i="1"/>
  <c r="H56" i="1"/>
  <c r="H92" i="1" l="1"/>
  <c r="H55" i="1"/>
  <c r="H105" i="1" l="1"/>
</calcChain>
</file>

<file path=xl/sharedStrings.xml><?xml version="1.0" encoding="utf-8"?>
<sst xmlns="http://schemas.openxmlformats.org/spreadsheetml/2006/main" count="339" uniqueCount="264">
  <si>
    <t>PROJETO BÁSICO</t>
  </si>
  <si>
    <t>REVISÃO</t>
  </si>
  <si>
    <t>PB-007/2024
ANEXO D</t>
  </si>
  <si>
    <t>OBJETO DA OBRA / SERVIÇOS</t>
  </si>
  <si>
    <t>Ampliação da rede de distribuição de gás natural</t>
  </si>
  <si>
    <t>ITEM</t>
  </si>
  <si>
    <t>ESPECIFICAÇÃO</t>
  </si>
  <si>
    <t>DESCRIÇÃO</t>
  </si>
  <si>
    <t>UND.</t>
  </si>
  <si>
    <t>QUANT.</t>
  </si>
  <si>
    <t>MOBILIZAÇÃO E DESMOBILIZAÇÃO DE CANTEIRO</t>
  </si>
  <si>
    <t>1.1</t>
  </si>
  <si>
    <t>ES-1.01.001</t>
  </si>
  <si>
    <t>Mobilização</t>
  </si>
  <si>
    <t>un</t>
  </si>
  <si>
    <t>1.2</t>
  </si>
  <si>
    <t>ES-1.01.002</t>
  </si>
  <si>
    <t>Desmobilização</t>
  </si>
  <si>
    <t>2</t>
  </si>
  <si>
    <t>ADMINISTRAÇÃO DA OBRA</t>
  </si>
  <si>
    <t>2.1</t>
  </si>
  <si>
    <t>ES-2.01.001</t>
  </si>
  <si>
    <t>Administração Local</t>
  </si>
  <si>
    <t>2.2</t>
  </si>
  <si>
    <t>ES-2.01.002</t>
  </si>
  <si>
    <t>Instalação e manutenção de canteiro de Obras</t>
  </si>
  <si>
    <t>3</t>
  </si>
  <si>
    <t>PROJETO</t>
  </si>
  <si>
    <t>3.1</t>
  </si>
  <si>
    <t>Sondagem</t>
  </si>
  <si>
    <t>3.1.1</t>
  </si>
  <si>
    <t>ES-3.02.002</t>
  </si>
  <si>
    <t>Sondagem a percussão (SPT) com profundidade máxima de 7 m</t>
  </si>
  <si>
    <t>3.1.2</t>
  </si>
  <si>
    <t>ES-3.02.003</t>
  </si>
  <si>
    <t>Sondagem manual para identificação de interferência subterrânea com profundidade até 1,5m</t>
  </si>
  <si>
    <t>4</t>
  </si>
  <si>
    <t>CONSTRUÇÃO E MONTAGEM - AÇO CARBONO</t>
  </si>
  <si>
    <t>4.1</t>
  </si>
  <si>
    <t>Fabricação e montagem de estrutura metálica</t>
  </si>
  <si>
    <t>4.1.1</t>
  </si>
  <si>
    <t>ES-4.01.001</t>
  </si>
  <si>
    <t>Fornecimento e instalação de gradil de tela de arame enrijecido por dobras horizontais, altura 2,0 m</t>
  </si>
  <si>
    <t>m</t>
  </si>
  <si>
    <t>4.1.2</t>
  </si>
  <si>
    <t>ES-4.01.002</t>
  </si>
  <si>
    <t>Fornecimento, fabricação e instalação de portão</t>
  </si>
  <si>
    <t>4.1.3</t>
  </si>
  <si>
    <t>ES-4.01.003</t>
  </si>
  <si>
    <t>Fornecimento, fabricação e instalação de suportes metálicos</t>
  </si>
  <si>
    <t>kg</t>
  </si>
  <si>
    <t>4.2</t>
  </si>
  <si>
    <t>Construção e montagem de dutos em aço carbono</t>
  </si>
  <si>
    <t>4.2.1</t>
  </si>
  <si>
    <t>ES-4.02.032/33</t>
  </si>
  <si>
    <t>Construção e montagem de duto em aço carbono enterrado - MND ou MD - DN de 2" a 3"</t>
  </si>
  <si>
    <t>4.2.2</t>
  </si>
  <si>
    <t>Construção e montagem de duto em aço carbono enterrado - MND ou MD - DN de 4" a 6"</t>
  </si>
  <si>
    <t>4.3</t>
  </si>
  <si>
    <t>Construção e montagem de caixas de válvulas em aço carbono</t>
  </si>
  <si>
    <t>4.3.1</t>
  </si>
  <si>
    <t>ES-4.02.052</t>
  </si>
  <si>
    <t>Construção e montagem de caixa com 1 válvula de bloqueio em aço carbono - DN 2 ou 3"</t>
  </si>
  <si>
    <t>4.3.2</t>
  </si>
  <si>
    <t>Construção e montagem de caixa com 1 válvula de bloqueio em aço carbono - DN 4 ou 6"</t>
  </si>
  <si>
    <t>4.4</t>
  </si>
  <si>
    <t>Montagem mecânica</t>
  </si>
  <si>
    <t>4.4.1</t>
  </si>
  <si>
    <t>Instalação de estações montadas</t>
  </si>
  <si>
    <t>4.4.1.1</t>
  </si>
  <si>
    <t>ES-4.02.043</t>
  </si>
  <si>
    <t>Instalação de Estação de Medição e Regulagem de Pressão (EMRP tipo Modular)</t>
  </si>
  <si>
    <t>4.4.1.2</t>
  </si>
  <si>
    <t>ES-4.02.037</t>
  </si>
  <si>
    <t>Instalação de Estação de Regulagem de Pressão (ERP) enterrada</t>
  </si>
  <si>
    <t>4.4.2</t>
  </si>
  <si>
    <t>Montagem e instalação de estações</t>
  </si>
  <si>
    <t>4.4.2.1</t>
  </si>
  <si>
    <t>ES-4.02.039</t>
  </si>
  <si>
    <t>Montagem e instalação de CRM tipo 1, com fornecimento</t>
  </si>
  <si>
    <t>4.4.2.2</t>
  </si>
  <si>
    <t>ES-4.02.040</t>
  </si>
  <si>
    <t>Montagem e instalação de CRM tipo 2, com fornecimento</t>
  </si>
  <si>
    <t>4.4.2.3</t>
  </si>
  <si>
    <t>ES-4.02.044</t>
  </si>
  <si>
    <t>Montagem e instalação de CRM tipo 3, com fornecimento</t>
  </si>
  <si>
    <t>4.4.3</t>
  </si>
  <si>
    <t>Fabricação e montagem de tubulação em aço carbono</t>
  </si>
  <si>
    <t>4.4.3.1</t>
  </si>
  <si>
    <t>ES-4.02.049</t>
  </si>
  <si>
    <t>Fabricação e montagem de tubulação em aço carbono DN ½", ¾", 1" e 1 ½" com juntas soldadas</t>
  </si>
  <si>
    <t>4.4.3.2</t>
  </si>
  <si>
    <t>Fabricação e montagem de tubulação em aço carbono DN 2" e 3" até SCH 80 com juntas soldadas</t>
  </si>
  <si>
    <t>4.4.3.3</t>
  </si>
  <si>
    <t>Fabricação e montagem de tubulação em aço carbono DN 4" e 6" até SCH 80 com juntas soldadas</t>
  </si>
  <si>
    <t>4.4.4</t>
  </si>
  <si>
    <t>Montagem de tubulação e acessórios flangeados em aço carbono</t>
  </si>
  <si>
    <t>4.4.4.1</t>
  </si>
  <si>
    <t>ES-4.02.051</t>
  </si>
  <si>
    <t>Montagem de tubulação e acessórios flangeados até classe 300# DN 1" e 1 ½"</t>
  </si>
  <si>
    <t>junta</t>
  </si>
  <si>
    <t>4.4.4.2</t>
  </si>
  <si>
    <t>Montagem de tubulação e acessórios flangeados até classe 300# DN 2" e 3"</t>
  </si>
  <si>
    <t>4.4.4.3</t>
  </si>
  <si>
    <t>Montagem de tubulação e acessórios flangeados até classe 300# DN 4" e 6"</t>
  </si>
  <si>
    <t>4.4.5</t>
  </si>
  <si>
    <t>Desmontagem de tubulação em aço carbono</t>
  </si>
  <si>
    <t>4.4.5.1</t>
  </si>
  <si>
    <t>ES-4.02.046</t>
  </si>
  <si>
    <t>Desmontagem de tubulação em aço carbono DN ½", ¾", 1" e 1 ½" com juntas roscadas</t>
  </si>
  <si>
    <t>4.4.5.2</t>
  </si>
  <si>
    <t>Desmontagem de tubulação em aço carbono DN até 1 ½" com juntas soldadas</t>
  </si>
  <si>
    <t>4.4.5.3</t>
  </si>
  <si>
    <t>Desmontagem de tubulação em aço carbono DN 2" e 3" até SCH 80 com juntas soldadas</t>
  </si>
  <si>
    <t>4.4.5.4</t>
  </si>
  <si>
    <t>Desmontagem de tubulação em aço carbono DN 4" e 6" até SCH 80 com juntas soldadas</t>
  </si>
  <si>
    <t>4.4.6</t>
  </si>
  <si>
    <t>Desmontagem de tubulação e acessórios flangeados em aço carbono</t>
  </si>
  <si>
    <t>4.4.6.1</t>
  </si>
  <si>
    <t>ES-4.02.047</t>
  </si>
  <si>
    <t>4.4.7</t>
  </si>
  <si>
    <t>Teste hidrostático - Especiais - Trechos não previstos - Solicitados pela fiscalização</t>
  </si>
  <si>
    <t>4.4.7.1</t>
  </si>
  <si>
    <t>ES-4.02.062</t>
  </si>
  <si>
    <t>Teste e limpeza de rede de PEAD até 125mm ou AC até 6"</t>
  </si>
  <si>
    <t>4.5</t>
  </si>
  <si>
    <t>Derivação de linha em operação por trepanação</t>
  </si>
  <si>
    <t>4.5.1</t>
  </si>
  <si>
    <t>ES-4.02.048</t>
  </si>
  <si>
    <t>Execução de derivação DN 2" a 4" em linha tronco DN 6" a 20" em operação por trepanação</t>
  </si>
  <si>
    <t>5</t>
  </si>
  <si>
    <t>CONSTRUÇÃO E MONTAGEM - PEAD</t>
  </si>
  <si>
    <t>5.1</t>
  </si>
  <si>
    <t>Construção e montagem de dutos em PEAD</t>
  </si>
  <si>
    <t>5.1.1</t>
  </si>
  <si>
    <t>Projeto executivo, instalação e testes de dutos em PEAD por MND (HDD) ou MD (vala)</t>
  </si>
  <si>
    <t>5.1.1.1</t>
  </si>
  <si>
    <t>ES-4.02.034/35</t>
  </si>
  <si>
    <t>Construção e montagem de dutos em PEAD por MND/MD - DN 32mm e 63mm</t>
  </si>
  <si>
    <t>5.1.1.2</t>
  </si>
  <si>
    <t>Construção e montagem de dutos em PEAD por MND/MD - DN 110mm</t>
  </si>
  <si>
    <t>5.1.1.3</t>
  </si>
  <si>
    <t>Construção e montagem de dutos em PEAD por MND/MD - DN 125mm</t>
  </si>
  <si>
    <t>5.1.1.4</t>
  </si>
  <si>
    <t>ES-1.01.004</t>
  </si>
  <si>
    <t>Mobilização Especial - para ramais em bolsões em operação ou inertizado - de 20m até 150m</t>
  </si>
  <si>
    <t>5.1.1.5</t>
  </si>
  <si>
    <t>ES-4.02.061</t>
  </si>
  <si>
    <t>Execução de ramal DN 32mm comprimento de 5 a 20m - executados com tatuzinho em bolsão em operação ou inertizado - Sem mobilização especial</t>
  </si>
  <si>
    <t>5.1.1.6</t>
  </si>
  <si>
    <t>ES-4.02.069</t>
  </si>
  <si>
    <t>Construção e montagem de CAP-Purga em final de rede</t>
  </si>
  <si>
    <t>5.2</t>
  </si>
  <si>
    <t>Construção e montagem de caixas de válvulas em PEAD</t>
  </si>
  <si>
    <t>5.2.1</t>
  </si>
  <si>
    <t>ES-4.02.042</t>
  </si>
  <si>
    <t>Fornecimento e instalação de caixa plástica com 1 válvula de bloqueio em PEAD - 32mm</t>
  </si>
  <si>
    <t>5.2.2</t>
  </si>
  <si>
    <t>Construção e montagem de caixa com 1 válvula de bloqueio em PEAD - 63mm</t>
  </si>
  <si>
    <t>5.2.3</t>
  </si>
  <si>
    <t>Construção e montagem de caixa com 1 válvula de bloqueio em PEAD - 110/125mm</t>
  </si>
  <si>
    <t>6</t>
  </si>
  <si>
    <t>CONSTRUÇÃO CIVIL</t>
  </si>
  <si>
    <t>6.1</t>
  </si>
  <si>
    <t>Sinalização da rede de distribuição de gás natural</t>
  </si>
  <si>
    <t>6.1.1</t>
  </si>
  <si>
    <t>Sinalização vertical de dutos enterrados</t>
  </si>
  <si>
    <t>6.1.1.1</t>
  </si>
  <si>
    <t>ES-4.03.013</t>
  </si>
  <si>
    <t>Fabricação e instalação de placa em aço galvanizado para sinalização de duto enterrado, dimensões 500x390x3,2 mm, com fornecimento</t>
  </si>
  <si>
    <t>6.1.2</t>
  </si>
  <si>
    <t>Sinalização vertical para instalações da rede de distribuição de gás natural</t>
  </si>
  <si>
    <t>6.1.2.1</t>
  </si>
  <si>
    <t>ES-4.03.017</t>
  </si>
  <si>
    <t>Fabricação e instalação de placa em aço galvanizado para identificação de instalação da CIGÁS, dimensões 900x700x3,2mm, com fornecimento</t>
  </si>
  <si>
    <t>6.1.2.2</t>
  </si>
  <si>
    <t>Fabricação e instalação de placa em PVC expandido para advertência de perigo, dimensões 400x600x5mm, com fornecimento</t>
  </si>
  <si>
    <t>6.1.2.3</t>
  </si>
  <si>
    <t>Fabricação e instalação de placa em aço galvanizado com logomarca da CIGÁS, dimensões 450x215x3,2mm, com fornecimento</t>
  </si>
  <si>
    <t>6.1.2.4</t>
  </si>
  <si>
    <t>Fornecimento e instalação de placa em PVC expandido com pintura fotoluminescente para identificação de extintor ABC, com 140x180x2mm</t>
  </si>
  <si>
    <t>6.2</t>
  </si>
  <si>
    <t>Recomposição</t>
  </si>
  <si>
    <t>6.2.1</t>
  </si>
  <si>
    <t>ES-4.03.008</t>
  </si>
  <si>
    <t>Fornecimento e plantio de grama em placas</t>
  </si>
  <si>
    <t>m²</t>
  </si>
  <si>
    <t>6.2.2</t>
  </si>
  <si>
    <t>ES-4.03.003</t>
  </si>
  <si>
    <t>Restauração provisória de pavimento asfáltico com asfalto frio</t>
  </si>
  <si>
    <t>6.2.3</t>
  </si>
  <si>
    <t>ES-4.03.004</t>
  </si>
  <si>
    <t>Restauração definitiva de pavimento asfáltico usando CBUQ</t>
  </si>
  <si>
    <t>6.2.4</t>
  </si>
  <si>
    <t>ES-4.03.006</t>
  </si>
  <si>
    <t>Restauração de pavimento de elementos discretos</t>
  </si>
  <si>
    <t>6.2.5</t>
  </si>
  <si>
    <t>ES-4.03.007</t>
  </si>
  <si>
    <t>Restauração de sarjetas e guias</t>
  </si>
  <si>
    <t>6.2.6</t>
  </si>
  <si>
    <t>ES-4.03.005</t>
  </si>
  <si>
    <t>Restauração de calçadas com pavimento em concreto simples</t>
  </si>
  <si>
    <t>6.3</t>
  </si>
  <si>
    <t>Estruturas em concreto</t>
  </si>
  <si>
    <t>6.3.1</t>
  </si>
  <si>
    <t>ES-4.03.001</t>
  </si>
  <si>
    <t>Preparação e lançamento de concreto armado com malha pop, fck=15 MPa</t>
  </si>
  <si>
    <t>m³</t>
  </si>
  <si>
    <t>6.3.2</t>
  </si>
  <si>
    <t>Preparação e lançamento de concreto armado, fck=25 MPa</t>
  </si>
  <si>
    <t>6.4</t>
  </si>
  <si>
    <t>Elevações</t>
  </si>
  <si>
    <t>6.4.1</t>
  </si>
  <si>
    <t>ES-4.03.014</t>
  </si>
  <si>
    <t>Construção de alvenaria estrutural em bloco de concreto 9x19x39cm</t>
  </si>
  <si>
    <t>6.5</t>
  </si>
  <si>
    <t>Demolições</t>
  </si>
  <si>
    <t>6.5.1</t>
  </si>
  <si>
    <t>ES-4.03.015</t>
  </si>
  <si>
    <t>Demolição de pavimentos (adicional para espessuras maiores que 20cm)</t>
  </si>
  <si>
    <t>6.5.2</t>
  </si>
  <si>
    <t>ES-4.03.016</t>
  </si>
  <si>
    <t>Demolição de rocha consolidada para escavação de vala</t>
  </si>
  <si>
    <t>7</t>
  </si>
  <si>
    <t>MONTAGEM ELÉTRICA, INSTRUMENTAÇÃO E AUTOMAÇÃO</t>
  </si>
  <si>
    <t>7.1</t>
  </si>
  <si>
    <t>Montagem elétrica</t>
  </si>
  <si>
    <t>7.1.1</t>
  </si>
  <si>
    <t>ES-4.04.001</t>
  </si>
  <si>
    <t>Fornecimento e instalação de sistema de aterramento</t>
  </si>
  <si>
    <t>7.1.2</t>
  </si>
  <si>
    <t>ES-4.04.003</t>
  </si>
  <si>
    <t>Fornecimento e instalação de PTE em painel</t>
  </si>
  <si>
    <t>7.2</t>
  </si>
  <si>
    <t>Montagem de instrumentação</t>
  </si>
  <si>
    <t>7.2.1</t>
  </si>
  <si>
    <r>
      <t xml:space="preserve">Fornecimento e montagem de </t>
    </r>
    <r>
      <rPr>
        <b/>
        <i/>
        <sz val="11"/>
        <rFont val="Arial"/>
        <family val="2"/>
      </rPr>
      <t>tubing</t>
    </r>
    <r>
      <rPr>
        <b/>
        <sz val="11"/>
        <rFont val="Arial"/>
        <family val="2"/>
      </rPr>
      <t xml:space="preserve"> em aço inoxidável</t>
    </r>
  </si>
  <si>
    <t>7.2.1.1</t>
  </si>
  <si>
    <t>ES-4.05.001</t>
  </si>
  <si>
    <r>
      <t xml:space="preserve">Fornecimento e montagem de </t>
    </r>
    <r>
      <rPr>
        <i/>
        <sz val="11"/>
        <rFont val="Arial"/>
        <family val="2"/>
      </rPr>
      <t>tubing</t>
    </r>
    <r>
      <rPr>
        <sz val="11"/>
        <rFont val="Arial"/>
        <family val="2"/>
      </rPr>
      <t xml:space="preserve"> em aço inoxidável - ¼, ⅜ ou ½" OD - com conector dupla anilha</t>
    </r>
  </si>
  <si>
    <t>7.2.2</t>
  </si>
  <si>
    <t>Montagem de instrumentos e acessórios</t>
  </si>
  <si>
    <t>7.2.2.1</t>
  </si>
  <si>
    <t>ES-4.05.002</t>
  </si>
  <si>
    <t>Montagem de medidor rotativo, com fornecimento de parafusos e juntas</t>
  </si>
  <si>
    <t>7.2.2.2</t>
  </si>
  <si>
    <t>ES-4.05.003</t>
  </si>
  <si>
    <t>Fornecimento e montagem de poço termométrico em aço inoxidável AISI 316, compr.=2", PMO=6,0 kgf/cm², conexão ao transmissor ½" NPT integral, conexão ao processo ¾" NPT</t>
  </si>
  <si>
    <t>7.3</t>
  </si>
  <si>
    <t>Automação</t>
  </si>
  <si>
    <t>7.3.2</t>
  </si>
  <si>
    <t>ES-4.05.007</t>
  </si>
  <si>
    <t>Montagem de painel de comunicação em EMRP Tipo 1, com fornecimento de painel a prova de explosão e material elétrico</t>
  </si>
  <si>
    <t>TOTAL</t>
  </si>
  <si>
    <t>PLANILHA DE PREÇOS UNITÁRIOS  
LOTE - 7</t>
  </si>
  <si>
    <t>ORÇAMENTO DA EMPRESA LICITANTE:</t>
  </si>
  <si>
    <t>DATA</t>
  </si>
  <si>
    <t>Campos para preenchimento da licitante</t>
  </si>
  <si>
    <t>FATOR DE DESCONTO (ANEXO IV)</t>
  </si>
  <si>
    <t>PERCENTUAL APLICADO</t>
  </si>
  <si>
    <t>PREÇO UNIT. DA LICITANTE</t>
  </si>
  <si>
    <t>PREÇO UNIT. DE REFERÊNCIA</t>
  </si>
  <si>
    <t>PREÇO TOTAL DE 
REFERÊNCIA</t>
  </si>
  <si>
    <t>PREÇO TOTAL DA 
LICITANTE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</si>
</sst>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AD07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37562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hair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hair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hair">
        <color theme="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thin">
        <color theme="0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theme="0"/>
      </top>
      <bottom style="hair">
        <color auto="1"/>
      </bottom>
      <diagonal/>
    </border>
    <border>
      <left style="medium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auto="1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4" fontId="6" fillId="2" borderId="20" xfId="1" applyNumberFormat="1" applyFont="1" applyFill="1" applyBorder="1" applyAlignment="1" applyProtection="1">
      <alignment horizontal="center" vertical="center"/>
    </xf>
    <xf numFmtId="4" fontId="7" fillId="3" borderId="24" xfId="1" applyNumberFormat="1" applyFont="1" applyFill="1" applyBorder="1" applyAlignment="1" applyProtection="1">
      <alignment horizontal="center" vertical="center"/>
    </xf>
    <xf numFmtId="164" fontId="6" fillId="3" borderId="25" xfId="3" applyFont="1" applyFill="1" applyBorder="1" applyAlignment="1" applyProtection="1">
      <alignment horizontal="center" vertical="center"/>
    </xf>
    <xf numFmtId="165" fontId="6" fillId="3" borderId="26" xfId="7" applyFont="1" applyFill="1" applyBorder="1" applyAlignment="1" applyProtection="1">
      <alignment horizontal="center" vertical="center"/>
    </xf>
    <xf numFmtId="4" fontId="5" fillId="4" borderId="24" xfId="1" applyNumberFormat="1" applyFont="1" applyFill="1" applyBorder="1" applyAlignment="1" applyProtection="1">
      <alignment vertical="center"/>
    </xf>
    <xf numFmtId="164" fontId="5" fillId="4" borderId="25" xfId="3" applyFont="1" applyFill="1" applyBorder="1" applyAlignment="1" applyProtection="1">
      <alignment horizontal="center" vertical="center"/>
    </xf>
    <xf numFmtId="165" fontId="5" fillId="4" borderId="26" xfId="7" applyFont="1" applyFill="1" applyBorder="1" applyAlignment="1" applyProtection="1">
      <alignment horizontal="center" vertical="center"/>
    </xf>
    <xf numFmtId="4" fontId="5" fillId="5" borderId="29" xfId="1" applyNumberFormat="1" applyFont="1" applyFill="1" applyBorder="1" applyAlignment="1" applyProtection="1">
      <alignment vertical="center"/>
    </xf>
    <xf numFmtId="164" fontId="5" fillId="5" borderId="29" xfId="3" applyFont="1" applyFill="1" applyBorder="1" applyAlignment="1" applyProtection="1">
      <alignment horizontal="center" vertical="center"/>
    </xf>
    <xf numFmtId="165" fontId="5" fillId="5" borderId="30" xfId="7" applyFont="1" applyFill="1" applyBorder="1" applyAlignment="1" applyProtection="1">
      <alignment horizontal="center" vertical="center"/>
    </xf>
    <xf numFmtId="4" fontId="2" fillId="0" borderId="29" xfId="1" applyNumberFormat="1" applyFont="1" applyFill="1" applyBorder="1" applyAlignment="1" applyProtection="1">
      <alignment vertical="center"/>
    </xf>
    <xf numFmtId="164" fontId="2" fillId="0" borderId="29" xfId="3" applyFont="1" applyFill="1" applyBorder="1" applyAlignment="1" applyProtection="1">
      <alignment horizontal="center" vertical="center"/>
    </xf>
    <xf numFmtId="165" fontId="2" fillId="0" borderId="30" xfId="7" applyFont="1" applyFill="1" applyBorder="1" applyAlignment="1" applyProtection="1">
      <alignment horizontal="center" vertical="center"/>
    </xf>
    <xf numFmtId="43" fontId="2" fillId="0" borderId="29" xfId="1" applyFont="1" applyFill="1" applyBorder="1" applyAlignment="1" applyProtection="1">
      <alignment horizontal="center" vertical="center"/>
    </xf>
    <xf numFmtId="166" fontId="2" fillId="0" borderId="0" xfId="7" applyNumberFormat="1" applyFont="1" applyFill="1" applyBorder="1" applyAlignment="1" applyProtection="1">
      <alignment horizontal="center" vertical="center"/>
    </xf>
    <xf numFmtId="4" fontId="2" fillId="0" borderId="24" xfId="1" applyNumberFormat="1" applyFont="1" applyFill="1" applyBorder="1" applyAlignment="1" applyProtection="1">
      <alignment vertical="center"/>
    </xf>
    <xf numFmtId="164" fontId="2" fillId="0" borderId="25" xfId="3" applyFont="1" applyFill="1" applyBorder="1" applyAlignment="1" applyProtection="1">
      <alignment horizontal="center" vertical="center"/>
    </xf>
    <xf numFmtId="44" fontId="2" fillId="0" borderId="27" xfId="9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4" fontId="2" fillId="0" borderId="0" xfId="1" applyNumberFormat="1" applyFont="1" applyAlignment="1" applyProtection="1">
      <alignment horizontal="center" vertical="center"/>
    </xf>
    <xf numFmtId="164" fontId="2" fillId="0" borderId="0" xfId="3" applyFont="1" applyAlignment="1" applyProtection="1">
      <alignment horizontal="center" vertical="center"/>
    </xf>
    <xf numFmtId="4" fontId="10" fillId="0" borderId="1" xfId="0" applyNumberFormat="1" applyFont="1" applyBorder="1" applyAlignment="1" applyProtection="1">
      <alignment horizontal="center" vertical="center" wrapText="1"/>
    </xf>
    <xf numFmtId="4" fontId="10" fillId="0" borderId="2" xfId="0" applyNumberFormat="1" applyFont="1" applyBorder="1" applyAlignment="1" applyProtection="1">
      <alignment horizontal="center" vertical="center" wrapText="1"/>
    </xf>
    <xf numFmtId="164" fontId="11" fillId="0" borderId="37" xfId="3" applyFont="1" applyBorder="1" applyAlignment="1" applyProtection="1">
      <alignment horizontal="center" vertical="center" wrapText="1"/>
    </xf>
    <xf numFmtId="164" fontId="11" fillId="0" borderId="38" xfId="3" applyFont="1" applyBorder="1" applyAlignment="1" applyProtection="1">
      <alignment horizontal="center" vertical="center" wrapText="1"/>
    </xf>
    <xf numFmtId="164" fontId="11" fillId="0" borderId="3" xfId="3" applyFont="1" applyBorder="1" applyAlignment="1" applyProtection="1">
      <alignment horizontal="center" vertical="center" wrapText="1"/>
    </xf>
    <xf numFmtId="4" fontId="11" fillId="0" borderId="4" xfId="0" applyNumberFormat="1" applyFont="1" applyBorder="1" applyAlignment="1" applyProtection="1">
      <alignment horizontal="center" vertical="center" wrapText="1"/>
    </xf>
    <xf numFmtId="4" fontId="10" fillId="0" borderId="5" xfId="0" applyNumberFormat="1" applyFont="1" applyBorder="1" applyAlignment="1" applyProtection="1">
      <alignment horizontal="center" vertical="center" wrapText="1"/>
    </xf>
    <xf numFmtId="4" fontId="10" fillId="0" borderId="6" xfId="0" applyNumberFormat="1" applyFont="1" applyBorder="1" applyAlignment="1" applyProtection="1">
      <alignment horizontal="center" vertical="center" wrapText="1"/>
    </xf>
    <xf numFmtId="4" fontId="4" fillId="0" borderId="11" xfId="0" applyNumberFormat="1" applyFont="1" applyBorder="1" applyAlignment="1" applyProtection="1">
      <alignment horizontal="center" vertical="center" wrapText="1"/>
    </xf>
    <xf numFmtId="4" fontId="4" fillId="0" borderId="7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top" wrapText="1"/>
    </xf>
    <xf numFmtId="49" fontId="6" fillId="2" borderId="19" xfId="4" applyNumberFormat="1" applyFont="1" applyFill="1" applyBorder="1" applyAlignment="1" applyProtection="1">
      <alignment horizontal="center" vertical="center"/>
    </xf>
    <xf numFmtId="49" fontId="6" fillId="2" borderId="20" xfId="4" applyNumberFormat="1" applyFont="1" applyFill="1" applyBorder="1" applyAlignment="1" applyProtection="1">
      <alignment horizontal="center" vertical="center"/>
    </xf>
    <xf numFmtId="0" fontId="6" fillId="2" borderId="20" xfId="5" applyFont="1" applyFill="1" applyBorder="1" applyAlignment="1" applyProtection="1">
      <alignment horizontal="center" vertical="center" wrapText="1"/>
    </xf>
    <xf numFmtId="0" fontId="6" fillId="2" borderId="20" xfId="6" applyFont="1" applyFill="1" applyBorder="1" applyAlignment="1" applyProtection="1">
      <alignment horizontal="center" vertical="center"/>
    </xf>
    <xf numFmtId="0" fontId="6" fillId="11" borderId="44" xfId="0" applyFont="1" applyFill="1" applyBorder="1" applyAlignment="1" applyProtection="1">
      <alignment horizontal="center" vertical="center" wrapText="1"/>
    </xf>
    <xf numFmtId="0" fontId="6" fillId="11" borderId="45" xfId="0" applyFont="1" applyFill="1" applyBorder="1" applyAlignment="1" applyProtection="1">
      <alignment horizontal="center" vertical="center" wrapText="1"/>
    </xf>
    <xf numFmtId="49" fontId="6" fillId="3" borderId="22" xfId="4" applyNumberFormat="1" applyFont="1" applyFill="1" applyBorder="1" applyAlignment="1" applyProtection="1">
      <alignment horizontal="left" vertical="center" wrapText="1"/>
    </xf>
    <xf numFmtId="49" fontId="6" fillId="3" borderId="23" xfId="4" applyNumberFormat="1" applyFont="1" applyFill="1" applyBorder="1" applyAlignment="1" applyProtection="1">
      <alignment horizontal="center" vertical="center" wrapText="1"/>
    </xf>
    <xf numFmtId="0" fontId="6" fillId="3" borderId="24" xfId="5" applyFont="1" applyFill="1" applyBorder="1" applyAlignment="1" applyProtection="1">
      <alignment horizontal="left" vertical="center" wrapText="1"/>
    </xf>
    <xf numFmtId="4" fontId="7" fillId="3" borderId="24" xfId="4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44" fontId="2" fillId="8" borderId="42" xfId="0" applyNumberFormat="1" applyFont="1" applyFill="1" applyBorder="1" applyAlignment="1" applyProtection="1">
      <alignment horizontal="left" vertical="center" wrapText="1"/>
    </xf>
    <xf numFmtId="44" fontId="6" fillId="8" borderId="43" xfId="0" applyNumberFormat="1" applyFont="1" applyFill="1" applyBorder="1" applyAlignment="1" applyProtection="1">
      <alignment horizontal="left" vertical="center" wrapText="1"/>
    </xf>
    <xf numFmtId="4" fontId="5" fillId="4" borderId="22" xfId="4" applyNumberFormat="1" applyFont="1" applyFill="1" applyBorder="1" applyAlignment="1" applyProtection="1">
      <alignment horizontal="left" vertical="center" wrapText="1"/>
    </xf>
    <xf numFmtId="3" fontId="5" fillId="4" borderId="24" xfId="4" applyNumberFormat="1" applyFont="1" applyFill="1" applyBorder="1" applyAlignment="1" applyProtection="1">
      <alignment horizontal="center" vertical="center" wrapText="1"/>
    </xf>
    <xf numFmtId="0" fontId="5" fillId="4" borderId="24" xfId="5" applyFont="1" applyFill="1" applyBorder="1" applyAlignment="1" applyProtection="1">
      <alignment horizontal="left" vertical="center" wrapText="1" indent="1"/>
    </xf>
    <xf numFmtId="4" fontId="5" fillId="4" borderId="24" xfId="4" applyNumberFormat="1" applyFont="1" applyFill="1" applyBorder="1" applyAlignment="1" applyProtection="1">
      <alignment horizontal="center" vertical="center" wrapText="1"/>
    </xf>
    <xf numFmtId="44" fontId="5" fillId="9" borderId="27" xfId="0" applyNumberFormat="1" applyFont="1" applyFill="1" applyBorder="1" applyAlignment="1" applyProtection="1">
      <alignment horizontal="left" vertical="center" wrapText="1"/>
    </xf>
    <xf numFmtId="44" fontId="5" fillId="9" borderId="30" xfId="0" applyNumberFormat="1" applyFont="1" applyFill="1" applyBorder="1" applyAlignment="1" applyProtection="1">
      <alignment horizontal="left" vertical="center" wrapText="1"/>
    </xf>
    <xf numFmtId="44" fontId="2" fillId="8" borderId="27" xfId="0" applyNumberFormat="1" applyFont="1" applyFill="1" applyBorder="1" applyAlignment="1" applyProtection="1">
      <alignment horizontal="left" vertical="center" wrapText="1"/>
    </xf>
    <xf numFmtId="44" fontId="6" fillId="8" borderId="30" xfId="0" applyNumberFormat="1" applyFont="1" applyFill="1" applyBorder="1" applyAlignment="1" applyProtection="1">
      <alignment horizontal="left" vertical="center" wrapText="1"/>
    </xf>
    <xf numFmtId="4" fontId="5" fillId="5" borderId="27" xfId="5" applyNumberFormat="1" applyFont="1" applyFill="1" applyBorder="1" applyAlignment="1" applyProtection="1">
      <alignment horizontal="left" vertical="center"/>
    </xf>
    <xf numFmtId="4" fontId="5" fillId="5" borderId="28" xfId="5" applyNumberFormat="1" applyFont="1" applyFill="1" applyBorder="1" applyAlignment="1" applyProtection="1">
      <alignment horizontal="center" vertical="center"/>
    </xf>
    <xf numFmtId="0" fontId="5" fillId="5" borderId="29" xfId="5" applyFont="1" applyFill="1" applyBorder="1" applyAlignment="1" applyProtection="1">
      <alignment horizontal="left" vertical="center" wrapText="1" indent="1"/>
    </xf>
    <xf numFmtId="0" fontId="5" fillId="5" borderId="29" xfId="6" applyFont="1" applyFill="1" applyBorder="1" applyAlignment="1" applyProtection="1">
      <alignment horizontal="center" vertical="center"/>
    </xf>
    <xf numFmtId="44" fontId="5" fillId="10" borderId="27" xfId="0" applyNumberFormat="1" applyFont="1" applyFill="1" applyBorder="1" applyAlignment="1" applyProtection="1">
      <alignment horizontal="left" vertical="center" wrapText="1"/>
    </xf>
    <xf numFmtId="44" fontId="5" fillId="10" borderId="30" xfId="0" applyNumberFormat="1" applyFont="1" applyFill="1" applyBorder="1" applyAlignment="1" applyProtection="1">
      <alignment horizontal="left" vertical="center" wrapText="1"/>
    </xf>
    <xf numFmtId="4" fontId="2" fillId="0" borderId="27" xfId="5" applyNumberFormat="1" applyFont="1" applyBorder="1" applyAlignment="1" applyProtection="1">
      <alignment horizontal="left" vertical="center"/>
    </xf>
    <xf numFmtId="4" fontId="2" fillId="0" borderId="29" xfId="5" applyNumberFormat="1" applyFont="1" applyBorder="1" applyAlignment="1" applyProtection="1">
      <alignment horizontal="center" vertical="center"/>
    </xf>
    <xf numFmtId="0" fontId="2" fillId="0" borderId="29" xfId="5" applyFont="1" applyBorder="1" applyAlignment="1" applyProtection="1">
      <alignment horizontal="left" vertical="center" wrapText="1" indent="1"/>
    </xf>
    <xf numFmtId="0" fontId="2" fillId="6" borderId="29" xfId="6" applyFont="1" applyFill="1" applyBorder="1" applyAlignment="1" applyProtection="1">
      <alignment horizontal="center" vertical="center"/>
    </xf>
    <xf numFmtId="44" fontId="2" fillId="0" borderId="30" xfId="0" applyNumberFormat="1" applyFont="1" applyBorder="1" applyAlignment="1" applyProtection="1">
      <alignment horizontal="left" vertical="center"/>
    </xf>
    <xf numFmtId="0" fontId="2" fillId="0" borderId="29" xfId="6" applyFont="1" applyBorder="1" applyAlignment="1" applyProtection="1">
      <alignment horizontal="center" vertical="center"/>
    </xf>
    <xf numFmtId="44" fontId="2" fillId="0" borderId="27" xfId="0" applyNumberFormat="1" applyFont="1" applyBorder="1" applyAlignment="1" applyProtection="1">
      <alignment horizontal="left" vertical="center"/>
    </xf>
    <xf numFmtId="4" fontId="2" fillId="0" borderId="28" xfId="5" applyNumberFormat="1" applyFont="1" applyBorder="1" applyAlignment="1" applyProtection="1">
      <alignment horizontal="center" vertical="center"/>
    </xf>
    <xf numFmtId="49" fontId="2" fillId="0" borderId="27" xfId="4" applyNumberFormat="1" applyFont="1" applyBorder="1" applyAlignment="1" applyProtection="1">
      <alignment horizontal="left" vertical="center"/>
    </xf>
    <xf numFmtId="49" fontId="2" fillId="0" borderId="29" xfId="4" applyNumberFormat="1" applyFont="1" applyBorder="1" applyAlignment="1" applyProtection="1">
      <alignment horizontal="center" vertical="center"/>
    </xf>
    <xf numFmtId="0" fontId="2" fillId="0" borderId="29" xfId="8" applyFont="1" applyBorder="1" applyAlignment="1" applyProtection="1">
      <alignment horizontal="left" vertical="center" wrapText="1" indent="1"/>
    </xf>
    <xf numFmtId="4" fontId="2" fillId="0" borderId="29" xfId="4" applyNumberFormat="1" applyFont="1" applyBorder="1" applyAlignment="1" applyProtection="1">
      <alignment horizontal="center" vertical="center"/>
    </xf>
    <xf numFmtId="3" fontId="2" fillId="0" borderId="24" xfId="4" applyNumberFormat="1" applyFont="1" applyBorder="1" applyAlignment="1" applyProtection="1">
      <alignment horizontal="center" vertical="center" wrapText="1"/>
    </xf>
    <xf numFmtId="0" fontId="2" fillId="0" borderId="24" xfId="5" applyFont="1" applyBorder="1" applyAlignment="1" applyProtection="1">
      <alignment horizontal="left" vertical="center" wrapText="1" indent="1"/>
    </xf>
    <xf numFmtId="4" fontId="2" fillId="0" borderId="29" xfId="4" applyNumberFormat="1" applyFont="1" applyBorder="1" applyAlignment="1" applyProtection="1">
      <alignment horizontal="center" vertical="center" wrapText="1"/>
    </xf>
    <xf numFmtId="44" fontId="2" fillId="0" borderId="27" xfId="0" applyNumberFormat="1" applyFont="1" applyBorder="1" applyAlignment="1" applyProtection="1">
      <alignment horizontal="left" vertical="center" wrapText="1"/>
    </xf>
    <xf numFmtId="44" fontId="2" fillId="0" borderId="30" xfId="0" applyNumberFormat="1" applyFont="1" applyBorder="1" applyAlignment="1" applyProtection="1">
      <alignment horizontal="left" vertical="center" wrapText="1"/>
    </xf>
    <xf numFmtId="49" fontId="2" fillId="0" borderId="28" xfId="4" applyNumberFormat="1" applyFont="1" applyBorder="1" applyAlignment="1" applyProtection="1">
      <alignment horizontal="center" vertical="center"/>
    </xf>
    <xf numFmtId="49" fontId="2" fillId="0" borderId="23" xfId="4" applyNumberFormat="1" applyFont="1" applyBorder="1" applyAlignment="1" applyProtection="1">
      <alignment horizontal="center" vertical="center"/>
    </xf>
    <xf numFmtId="0" fontId="2" fillId="0" borderId="24" xfId="6" applyFont="1" applyBorder="1" applyAlignment="1" applyProtection="1">
      <alignment horizontal="center" vertical="center"/>
    </xf>
    <xf numFmtId="3" fontId="2" fillId="6" borderId="27" xfId="4" applyNumberFormat="1" applyFont="1" applyFill="1" applyBorder="1" applyAlignment="1" applyProtection="1">
      <alignment horizontal="left" vertical="center"/>
    </xf>
    <xf numFmtId="3" fontId="2" fillId="6" borderId="29" xfId="4" applyNumberFormat="1" applyFont="1" applyFill="1" applyBorder="1" applyAlignment="1" applyProtection="1">
      <alignment horizontal="center" vertical="center"/>
    </xf>
    <xf numFmtId="4" fontId="2" fillId="0" borderId="29" xfId="6" applyNumberFormat="1" applyFont="1" applyBorder="1" applyAlignment="1" applyProtection="1">
      <alignment horizontal="center" vertical="center"/>
    </xf>
    <xf numFmtId="3" fontId="2" fillId="6" borderId="28" xfId="4" applyNumberFormat="1" applyFont="1" applyFill="1" applyBorder="1" applyAlignment="1" applyProtection="1">
      <alignment horizontal="center" vertical="center"/>
    </xf>
    <xf numFmtId="4" fontId="2" fillId="0" borderId="27" xfId="4" applyNumberFormat="1" applyFont="1" applyBorder="1" applyAlignment="1" applyProtection="1">
      <alignment horizontal="left" vertical="center"/>
    </xf>
    <xf numFmtId="4" fontId="2" fillId="0" borderId="28" xfId="4" applyNumberFormat="1" applyFont="1" applyBorder="1" applyAlignment="1" applyProtection="1">
      <alignment horizontal="center" vertical="center"/>
    </xf>
    <xf numFmtId="44" fontId="5" fillId="10" borderId="40" xfId="0" applyNumberFormat="1" applyFont="1" applyFill="1" applyBorder="1" applyAlignment="1" applyProtection="1">
      <alignment horizontal="left" vertical="center" wrapText="1"/>
    </xf>
    <xf numFmtId="44" fontId="5" fillId="10" borderId="41" xfId="0" applyNumberFormat="1" applyFont="1" applyFill="1" applyBorder="1" applyAlignment="1" applyProtection="1">
      <alignment horizontal="left" vertical="center" wrapText="1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6" fillId="11" borderId="46" xfId="0" applyFont="1" applyFill="1" applyBorder="1" applyAlignment="1" applyProtection="1">
      <alignment horizontal="center" vertical="center" wrapText="1"/>
    </xf>
    <xf numFmtId="0" fontId="6" fillId="11" borderId="47" xfId="0" applyFont="1" applyFill="1" applyBorder="1" applyAlignment="1" applyProtection="1">
      <alignment horizontal="center" vertical="center" wrapText="1"/>
    </xf>
    <xf numFmtId="4" fontId="2" fillId="0" borderId="33" xfId="0" applyNumberFormat="1" applyFont="1" applyBorder="1" applyAlignment="1" applyProtection="1">
      <alignment horizontal="center" vertical="center"/>
    </xf>
    <xf numFmtId="4" fontId="2" fillId="0" borderId="34" xfId="0" applyNumberFormat="1" applyFont="1" applyBorder="1" applyAlignment="1" applyProtection="1">
      <alignment horizontal="center" vertical="center"/>
    </xf>
    <xf numFmtId="4" fontId="2" fillId="0" borderId="35" xfId="0" applyNumberFormat="1" applyFont="1" applyBorder="1" applyAlignment="1" applyProtection="1">
      <alignment horizontal="center" vertical="center"/>
    </xf>
    <xf numFmtId="164" fontId="5" fillId="0" borderId="36" xfId="3" applyFont="1" applyFill="1" applyBorder="1" applyAlignment="1" applyProtection="1">
      <alignment horizontal="center" vertical="center"/>
    </xf>
    <xf numFmtId="164" fontId="5" fillId="0" borderId="33" xfId="3" applyFont="1" applyFill="1" applyBorder="1" applyAlignment="1" applyProtection="1">
      <alignment horizontal="center" vertical="center"/>
    </xf>
    <xf numFmtId="164" fontId="5" fillId="0" borderId="48" xfId="3" applyFont="1" applyFill="1" applyBorder="1" applyAlignment="1" applyProtection="1">
      <alignment horizontal="center" vertical="center"/>
    </xf>
    <xf numFmtId="10" fontId="2" fillId="0" borderId="0" xfId="2" applyNumberFormat="1" applyFont="1" applyAlignment="1" applyProtection="1">
      <alignment horizontal="center" vertical="center"/>
    </xf>
    <xf numFmtId="8" fontId="2" fillId="0" borderId="0" xfId="0" applyNumberFormat="1" applyFont="1" applyAlignment="1" applyProtection="1">
      <alignment horizontal="center" vertical="center"/>
    </xf>
    <xf numFmtId="49" fontId="4" fillId="7" borderId="8" xfId="3" applyNumberFormat="1" applyFont="1" applyFill="1" applyBorder="1" applyAlignment="1" applyProtection="1">
      <alignment horizontal="center" vertical="center" wrapText="1"/>
      <protection locked="0"/>
    </xf>
    <xf numFmtId="14" fontId="4" fillId="7" borderId="9" xfId="0" applyNumberFormat="1" applyFont="1" applyFill="1" applyBorder="1" applyAlignment="1" applyProtection="1">
      <alignment horizontal="center" vertical="center"/>
      <protection locked="0"/>
    </xf>
    <xf numFmtId="164" fontId="6" fillId="2" borderId="20" xfId="3" applyFont="1" applyFill="1" applyBorder="1" applyAlignment="1" applyProtection="1">
      <alignment horizontal="center" vertical="center" wrapText="1"/>
    </xf>
    <xf numFmtId="0" fontId="6" fillId="2" borderId="21" xfId="6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</xf>
    <xf numFmtId="10" fontId="4" fillId="7" borderId="17" xfId="0" applyNumberFormat="1" applyFont="1" applyFill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horizontal="center" vertical="center"/>
    </xf>
    <xf numFmtId="4" fontId="4" fillId="0" borderId="12" xfId="0" applyNumberFormat="1" applyFont="1" applyBorder="1" applyAlignment="1" applyProtection="1">
      <alignment horizontal="center" vertical="center"/>
    </xf>
    <xf numFmtId="4" fontId="4" fillId="0" borderId="13" xfId="0" applyNumberFormat="1" applyFont="1" applyBorder="1" applyAlignment="1" applyProtection="1">
      <alignment horizontal="center" vertical="center"/>
    </xf>
    <xf numFmtId="4" fontId="13" fillId="7" borderId="14" xfId="0" applyNumberFormat="1" applyFont="1" applyFill="1" applyBorder="1" applyAlignment="1" applyProtection="1">
      <alignment horizontal="center" vertical="center"/>
      <protection locked="0"/>
    </xf>
    <xf numFmtId="4" fontId="13" fillId="7" borderId="15" xfId="0" applyNumberFormat="1" applyFont="1" applyFill="1" applyBorder="1" applyAlignment="1" applyProtection="1">
      <alignment horizontal="center" vertical="center"/>
      <protection locked="0"/>
    </xf>
    <xf numFmtId="4" fontId="4" fillId="0" borderId="16" xfId="0" applyNumberFormat="1" applyFont="1" applyBorder="1" applyAlignment="1" applyProtection="1">
      <alignment horizontal="center" vertical="center"/>
    </xf>
    <xf numFmtId="4" fontId="4" fillId="0" borderId="17" xfId="0" applyNumberFormat="1" applyFont="1" applyBorder="1" applyAlignment="1" applyProtection="1">
      <alignment horizontal="center" vertical="center"/>
    </xf>
  </cellXfs>
  <cellStyles count="10">
    <cellStyle name="Moeda" xfId="9" builtinId="4"/>
    <cellStyle name="Moeda 3" xfId="7" xr:uid="{5225C9A7-8EBB-423E-BC25-26C1694E7348}"/>
    <cellStyle name="Moeda 6" xfId="3" xr:uid="{4F2CBC9A-4BAA-4581-95AA-5403F481874F}"/>
    <cellStyle name="Normal" xfId="0" builtinId="0"/>
    <cellStyle name="Normal 4" xfId="5" xr:uid="{438087CB-C8D8-4A2C-B5B5-BEBFC55E190C}"/>
    <cellStyle name="Normal 4 4 2" xfId="8" xr:uid="{180A8CC4-2288-499A-A7A4-85560091F870}"/>
    <cellStyle name="Normal 5" xfId="6" xr:uid="{3A9EAB78-953E-4A1F-85C5-70D770074828}"/>
    <cellStyle name="Normal_NOVA PLANILHA DE MEDIÇÃO - CLIENTE" xfId="4" xr:uid="{276AC7A6-D087-44EE-9F19-ACFB3C58D010}"/>
    <cellStyle name="Percentagem" xfId="2" builtinId="5"/>
    <cellStyle name="Vírgula" xfId="1" builtinId="3"/>
  </cellStyles>
  <dxfs count="0"/>
  <tableStyles count="0" defaultTableStyle="TableStyleMedium2" defaultPivotStyle="PivotStyleLight16"/>
  <colors>
    <mruColors>
      <color rgb="FF375623"/>
      <color rgb="FFE2EFDA"/>
      <color rgb="FFA9D08E"/>
      <color rgb="FF70AD0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316005</xdr:colOff>
      <xdr:row>1</xdr:row>
      <xdr:rowOff>142875</xdr:rowOff>
    </xdr:from>
    <xdr:ext cx="1583971" cy="611573"/>
    <xdr:pic>
      <xdr:nvPicPr>
        <xdr:cNvPr id="2" name="Imagem 2">
          <a:extLst>
            <a:ext uri="{FF2B5EF4-FFF2-40B4-BE49-F238E27FC236}">
              <a16:creationId xmlns:a16="http://schemas.microsoft.com/office/drawing/2014/main" id="{FAE2D0E5-4AC9-4D5F-9737-F6A6FD56C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655" y="333375"/>
          <a:ext cx="1583971" cy="61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968578</xdr:colOff>
      <xdr:row>2</xdr:row>
      <xdr:rowOff>225091</xdr:rowOff>
    </xdr:from>
    <xdr:to>
      <xdr:col>9</xdr:col>
      <xdr:colOff>1647265</xdr:colOff>
      <xdr:row>2</xdr:row>
      <xdr:rowOff>493058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029229A-1F16-44F0-92A8-90E296D21615}"/>
            </a:ext>
          </a:extLst>
        </xdr:cNvPr>
        <xdr:cNvSpPr/>
      </xdr:nvSpPr>
      <xdr:spPr>
        <a:xfrm>
          <a:off x="15211254" y="594885"/>
          <a:ext cx="678687" cy="26796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CK%20UPProj\Petrobr&#225;s-Relam\FD\04-FD-00147_1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ENGE%20PROJ%20CONS\Projetos\CBMM\MiniPlantaPiloto\FD\523-FD-DEEN-007-R2X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CK%20UPProj\Petrobr&#225;s-Relam\FD\04-FD-00147_1_E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GEENG\2-Contratacao\2024\007-C&amp;M%20Lote%2007\4.Or&#231;amento%20%5bREVISAR%5d\4.2.CCU's%20e%20PPU\PPU%20-%20Composi&#231;&#227;o%20de%20pre&#231;os%20unit&#225;rios%20-%20Lote%2007%20PEAD=0C.xlsx" TargetMode="External"/><Relationship Id="rId1" Type="http://schemas.openxmlformats.org/officeDocument/2006/relationships/externalLinkPath" Target="/GEENG/2-Contratacao/2024/007-C&amp;M%20Lote%2007/4.Or&#231;amento%20%5bREVISAR%5d/4.2.CCU's%20e%20PPU/PPU%20-%20Composi&#231;&#227;o%20de%20pre&#231;os%20unit&#225;rios%20-%20Lote%2007%20PEAD=0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>
        <row r="1">
          <cell r="I1" t="str">
            <v>04-FD-00147</v>
          </cell>
        </row>
        <row r="8">
          <cell r="B8" t="str">
            <v>Revamp da U-4</v>
          </cell>
        </row>
        <row r="17">
          <cell r="F17" t="str">
            <v>04-M-00105</v>
          </cell>
        </row>
        <row r="48">
          <cell r="F48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 ROSTO"/>
      <sheetName val="FL2"/>
      <sheetName val="FL3"/>
      <sheetName val="FL4"/>
      <sheetName val="FL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>
        <row r="1">
          <cell r="I1" t="str">
            <v>04-FD-00147</v>
          </cell>
        </row>
        <row r="17">
          <cell r="F17" t="str">
            <v>04-M-00105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missas do Orçamento"/>
      <sheetName val="Config"/>
      <sheetName val="Mapas Atualizados"/>
      <sheetName val="INCC-DI"/>
      <sheetName val="Materiais"/>
      <sheetName val="Equipamentos"/>
      <sheetName val="CCU Eqp"/>
      <sheetName val="Mão de obra"/>
      <sheetName val="Encargos Sociais"/>
      <sheetName val="Serviços"/>
      <sheetName val="Água e energia"/>
      <sheetName val="Analítico"/>
      <sheetName val="Sintético"/>
      <sheetName val="lote 5"/>
      <sheetName val="lote 6"/>
      <sheetName val="BDI"/>
      <sheetName val="lote 7"/>
      <sheetName val="Mapa Resumo"/>
      <sheetName val="1.1 MOB "/>
      <sheetName val="1.2 DESMOB"/>
      <sheetName val="2.1 ADM LOCAL"/>
      <sheetName val="2.2 CANTEIRO"/>
      <sheetName val="3.1.1 SPT "/>
      <sheetName val="3.1.2 SOND MANUAL"/>
      <sheetName val="4.1.1 GRADIL"/>
      <sheetName val="4.1.2 PORTÃO"/>
      <sheetName val="4.1.3 SUPORTES METÁLICOS"/>
      <sheetName val="4.2.1 C&amp;M AÇO 2&quot;_3&quot;"/>
      <sheetName val="4.2.2 C&amp;M AÇO 4&quot;_6&quot;"/>
      <sheetName val="4.3.1. VALV 2&quot; ou 3&quot;"/>
      <sheetName val="4.3.2. VALV 4 ou 6&quot;"/>
      <sheetName val="4.4.1.1. EMRP"/>
      <sheetName val="4.4.1.2. ERP"/>
      <sheetName val="4.4.2.1 CRM TP 1"/>
      <sheetName val="4.4.2.2 CRM TP 2"/>
      <sheetName val="4.4.2.3 CRM TP 3"/>
      <sheetName val="4.4.3.1  SPOOL 0,5&quot;_1,5&quot; SOLD"/>
      <sheetName val="4.4.3.2  SPOOL 2&quot;_3&quot; SOLD"/>
      <sheetName val="4.4.3.3  SPOOL 4&quot;_6&quot; SOLD"/>
      <sheetName val="4.4.4.1 MONT TUB FLANG 1&quot;_1,5&quot;"/>
      <sheetName val="4.4.4.2 MONT TUB FLANG 2&quot;_3&quot;"/>
      <sheetName val="4.4.4.3 MONT TUB FLANG 4&quot;_6&quot;"/>
      <sheetName val="4.4.5.1 DESMONT TUB 0,5&quot;_1,5&quot; R"/>
      <sheetName val="4.4.5.2 DESMONT TUB 1,5&quot; S"/>
      <sheetName val="4.4.5.3 DESMONT TUB 2&quot;_3&quot; S"/>
      <sheetName val="4.4.5.4 DESMONT TUB 4&quot;_6&quot; S"/>
      <sheetName val="4.4.6.1 DESMONT TUB FLANG"/>
      <sheetName val="4.4.7.1 - LIMP TEST"/>
      <sheetName val="4.5.1 - TREP 2&quot;_4&quot; A 6&quot;_20&quot;"/>
      <sheetName val="5.1.1.1 C&amp;M PEAD 32MM_63MM"/>
      <sheetName val="5.1.1.2 C&amp;M PEAD 110MM"/>
      <sheetName val="5.1.1.3 C&amp;M PEAD 125MM"/>
      <sheetName val="5.1.1.4 MOB  esp"/>
      <sheetName val="5.1.1.5 RAMAL 5 A 20"/>
      <sheetName val="5.1.1.6 CAP-PURGA"/>
      <sheetName val="5.2.1 valv 32  "/>
      <sheetName val="5.2.2 valv 63 (3) "/>
      <sheetName val="5.2.3 valv 110- 125 (2)"/>
      <sheetName val="6.1.1.1 PLACA SINALIZ DUTO ENT"/>
      <sheetName val="6.1.2.1 PLACA SINAL INST"/>
      <sheetName val="6.1.2.2 PLACA SINAL PVC"/>
      <sheetName val="6.1.2.3 PLACA AÇO LOGO CIGÁS"/>
      <sheetName val="6.1.2.4 PLACA PVC EXTINTOR"/>
      <sheetName val="6.2.1 GRAMA EM PLACAS"/>
      <sheetName val="6.2.2 ASF FRIO"/>
      <sheetName val="6.2.3 CBUQ"/>
      <sheetName val="6.2.4 REST ELEM DISCRETOS"/>
      <sheetName val="6.2.5 REST SARJ_GUIAS"/>
      <sheetName val="6.2.6 REST CALÇ CONC SIMPLES"/>
      <sheetName val="6.3.1 CONC ARM MALHA POP"/>
      <sheetName val="6.3.2 CONC ARM 25MPA"/>
      <sheetName val="6.4.1 CONST ALVENARIA"/>
      <sheetName val="6.5.1 DEMOLIÇÃO PAVIMENTOS"/>
      <sheetName val="6.5.2 DEMOLIÇÃO ROCHA"/>
      <sheetName val="7.1.1 INSTAL ATERRAMENTO"/>
      <sheetName val="7.1.2 INST PTE"/>
      <sheetName val="7.2.1.1 TUBING "/>
      <sheetName val="7.2.2.1 MEDIDOR ROTATIVO"/>
      <sheetName val="7.2.2.2 POÇO TERMOMÉTRICO"/>
      <sheetName val="7.3.2 PAINEL COMUNIC EMRP TP 1"/>
      <sheetName val="5.1.1.1-1"/>
      <sheetName val="PPU - Composição de preços un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20">
          <cell r="K1820">
            <v>1900.5599657841756</v>
          </cell>
        </row>
      </sheetData>
      <sheetData sheetId="12"/>
      <sheetData sheetId="13"/>
      <sheetData sheetId="14"/>
      <sheetData sheetId="15"/>
      <sheetData sheetId="16"/>
      <sheetData sheetId="17"/>
      <sheetData sheetId="18">
        <row r="81">
          <cell r="G81">
            <v>320724.53210803971</v>
          </cell>
        </row>
      </sheetData>
      <sheetData sheetId="19">
        <row r="80">
          <cell r="G80">
            <v>256115.80984211058</v>
          </cell>
        </row>
      </sheetData>
      <sheetData sheetId="20">
        <row r="81">
          <cell r="G81">
            <v>2405248.1654509869</v>
          </cell>
        </row>
      </sheetData>
      <sheetData sheetId="21">
        <row r="85">
          <cell r="G85">
            <v>625846.33002469165</v>
          </cell>
        </row>
      </sheetData>
      <sheetData sheetId="22">
        <row r="122">
          <cell r="G122">
            <v>691.32545101488449</v>
          </cell>
        </row>
      </sheetData>
      <sheetData sheetId="23">
        <row r="122">
          <cell r="G122">
            <v>821.05332755552627</v>
          </cell>
        </row>
      </sheetData>
      <sheetData sheetId="24"/>
      <sheetData sheetId="25"/>
      <sheetData sheetId="26"/>
      <sheetData sheetId="27"/>
      <sheetData sheetId="28"/>
      <sheetData sheetId="29">
        <row r="138">
          <cell r="G138">
            <v>11725.178864102052</v>
          </cell>
        </row>
      </sheetData>
      <sheetData sheetId="30">
        <row r="138">
          <cell r="G138">
            <v>22146.015525491734</v>
          </cell>
        </row>
      </sheetData>
      <sheetData sheetId="31">
        <row r="111">
          <cell r="G111">
            <v>44194.150952430202</v>
          </cell>
        </row>
      </sheetData>
      <sheetData sheetId="32">
        <row r="108">
          <cell r="G108">
            <v>29797.401197236723</v>
          </cell>
        </row>
      </sheetData>
      <sheetData sheetId="33"/>
      <sheetData sheetId="34"/>
      <sheetData sheetId="35">
        <row r="87">
          <cell r="G87">
            <v>19368.946294405127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81">
          <cell r="G81">
            <v>9.4462446853372519</v>
          </cell>
        </row>
      </sheetData>
      <sheetData sheetId="48">
        <row r="74">
          <cell r="G74">
            <v>163498.51080311104</v>
          </cell>
        </row>
      </sheetData>
      <sheetData sheetId="49"/>
      <sheetData sheetId="50"/>
      <sheetData sheetId="51"/>
      <sheetData sheetId="52">
        <row r="50">
          <cell r="G50">
            <v>6585.7256151718739</v>
          </cell>
        </row>
      </sheetData>
      <sheetData sheetId="53">
        <row r="123">
          <cell r="G123">
            <v>638.81288002138888</v>
          </cell>
        </row>
      </sheetData>
      <sheetData sheetId="54">
        <row r="121">
          <cell r="G121">
            <v>3274.301475003037</v>
          </cell>
        </row>
      </sheetData>
      <sheetData sheetId="55">
        <row r="123">
          <cell r="G123">
            <v>4445.8134362246992</v>
          </cell>
        </row>
      </sheetData>
      <sheetData sheetId="56">
        <row r="123">
          <cell r="G123">
            <v>10972.896196048421</v>
          </cell>
        </row>
      </sheetData>
      <sheetData sheetId="57">
        <row r="123">
          <cell r="G123">
            <v>13739.809709681233</v>
          </cell>
        </row>
      </sheetData>
      <sheetData sheetId="58"/>
      <sheetData sheetId="59"/>
      <sheetData sheetId="60"/>
      <sheetData sheetId="61"/>
      <sheetData sheetId="62"/>
      <sheetData sheetId="63"/>
      <sheetData sheetId="64">
        <row r="129">
          <cell r="G129">
            <v>556.73729301075127</v>
          </cell>
        </row>
      </sheetData>
      <sheetData sheetId="65">
        <row r="127">
          <cell r="G127">
            <v>398.6189846860097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CIGÁS 202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75759"/>
      </a:accent1>
      <a:accent2>
        <a:srgbClr val="2C65A9"/>
      </a:accent2>
      <a:accent3>
        <a:srgbClr val="C3C3C8"/>
      </a:accent3>
      <a:accent4>
        <a:srgbClr val="E3E6E9"/>
      </a:accent4>
      <a:accent5>
        <a:srgbClr val="7A7C80"/>
      </a:accent5>
      <a:accent6>
        <a:srgbClr val="8FA1B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8520-3017-412D-85D7-3424C5E516B8}">
  <sheetPr>
    <outlinePr summaryBelow="0"/>
    <pageSetUpPr fitToPage="1"/>
  </sheetPr>
  <dimension ref="B1:M114"/>
  <sheetViews>
    <sheetView tabSelected="1" zoomScale="85" zoomScaleNormal="85" zoomScaleSheetLayoutView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5" sqref="K5"/>
    </sheetView>
  </sheetViews>
  <sheetFormatPr defaultColWidth="9.140625" defaultRowHeight="14.25" outlineLevelRow="3" x14ac:dyDescent="0.25"/>
  <cols>
    <col min="1" max="1" width="3.7109375" style="19" customWidth="1"/>
    <col min="2" max="2" width="7.7109375" style="19" customWidth="1"/>
    <col min="3" max="3" width="18.7109375" style="20" customWidth="1"/>
    <col min="4" max="4" width="110.7109375" style="19" customWidth="1"/>
    <col min="5" max="5" width="7.28515625" style="20" customWidth="1"/>
    <col min="6" max="6" width="11.140625" style="21" customWidth="1"/>
    <col min="7" max="7" width="23" style="22" customWidth="1"/>
    <col min="8" max="8" width="30.7109375" style="20" customWidth="1"/>
    <col min="9" max="9" width="4.28515625" style="19" customWidth="1"/>
    <col min="10" max="10" width="25.7109375" style="19" customWidth="1"/>
    <col min="11" max="11" width="30.7109375" style="19" customWidth="1"/>
    <col min="12" max="12" width="18.7109375" style="19" customWidth="1"/>
    <col min="13" max="16384" width="9.140625" style="19"/>
  </cols>
  <sheetData>
    <row r="1" spans="2:12" ht="15" thickBot="1" x14ac:dyDescent="0.3"/>
    <row r="2" spans="2:12" ht="14.25" customHeight="1" x14ac:dyDescent="0.25">
      <c r="B2" s="23" t="s">
        <v>254</v>
      </c>
      <c r="C2" s="24"/>
      <c r="D2" s="24"/>
      <c r="E2" s="25" t="s">
        <v>0</v>
      </c>
      <c r="F2" s="26"/>
      <c r="G2" s="27" t="s">
        <v>1</v>
      </c>
      <c r="H2" s="28" t="s">
        <v>256</v>
      </c>
    </row>
    <row r="3" spans="2:12" ht="54.75" customHeight="1" thickBot="1" x14ac:dyDescent="0.3">
      <c r="B3" s="29"/>
      <c r="C3" s="30"/>
      <c r="D3" s="30"/>
      <c r="E3" s="31" t="s">
        <v>2</v>
      </c>
      <c r="F3" s="32"/>
      <c r="G3" s="103"/>
      <c r="H3" s="104"/>
      <c r="K3" s="33" t="s">
        <v>257</v>
      </c>
      <c r="L3" s="34"/>
    </row>
    <row r="4" spans="2:12" ht="20.100000000000001" customHeight="1" x14ac:dyDescent="0.25">
      <c r="B4" s="111" t="s">
        <v>255</v>
      </c>
      <c r="C4" s="112"/>
      <c r="D4" s="112"/>
      <c r="E4" s="113" t="s">
        <v>3</v>
      </c>
      <c r="F4" s="113"/>
      <c r="G4" s="113"/>
      <c r="H4" s="114"/>
      <c r="J4" s="107" t="s">
        <v>258</v>
      </c>
      <c r="K4" s="108"/>
    </row>
    <row r="5" spans="2:12" ht="39" customHeight="1" x14ac:dyDescent="0.25">
      <c r="B5" s="115"/>
      <c r="C5" s="116"/>
      <c r="D5" s="116"/>
      <c r="E5" s="117" t="s">
        <v>4</v>
      </c>
      <c r="F5" s="117"/>
      <c r="G5" s="117"/>
      <c r="H5" s="118"/>
      <c r="J5" s="109" t="s">
        <v>259</v>
      </c>
      <c r="K5" s="110">
        <v>0</v>
      </c>
    </row>
    <row r="6" spans="2:12" ht="30" customHeight="1" x14ac:dyDescent="0.25">
      <c r="B6" s="35" t="s">
        <v>5</v>
      </c>
      <c r="C6" s="36" t="s">
        <v>6</v>
      </c>
      <c r="D6" s="37" t="s">
        <v>7</v>
      </c>
      <c r="E6" s="38" t="s">
        <v>8</v>
      </c>
      <c r="F6" s="1" t="s">
        <v>9</v>
      </c>
      <c r="G6" s="105" t="s">
        <v>261</v>
      </c>
      <c r="H6" s="106" t="s">
        <v>262</v>
      </c>
      <c r="J6" s="39" t="s">
        <v>260</v>
      </c>
      <c r="K6" s="40" t="s">
        <v>263</v>
      </c>
    </row>
    <row r="7" spans="2:12" s="45" customFormat="1" ht="18.95" customHeight="1" x14ac:dyDescent="0.25">
      <c r="B7" s="41">
        <v>1</v>
      </c>
      <c r="C7" s="42"/>
      <c r="D7" s="43" t="s">
        <v>10</v>
      </c>
      <c r="E7" s="44"/>
      <c r="F7" s="2"/>
      <c r="G7" s="3"/>
      <c r="H7" s="4">
        <f>H8+H9</f>
        <v>576840.34000000008</v>
      </c>
      <c r="J7" s="46"/>
      <c r="K7" s="47">
        <f>K8+K9</f>
        <v>576840.34000000008</v>
      </c>
    </row>
    <row r="8" spans="2:12" s="45" customFormat="1" ht="18.95" customHeight="1" outlineLevel="1" x14ac:dyDescent="0.25">
      <c r="B8" s="48" t="s">
        <v>11</v>
      </c>
      <c r="C8" s="49" t="s">
        <v>12</v>
      </c>
      <c r="D8" s="50" t="s">
        <v>13</v>
      </c>
      <c r="E8" s="51" t="s">
        <v>14</v>
      </c>
      <c r="F8" s="5">
        <v>1</v>
      </c>
      <c r="G8" s="6">
        <v>320724.53210803971</v>
      </c>
      <c r="H8" s="7">
        <f>ROUND(G8*F8,2)</f>
        <v>320724.53000000003</v>
      </c>
      <c r="J8" s="52">
        <f>G8-(G8*$K$5)</f>
        <v>320724.53210803971</v>
      </c>
      <c r="K8" s="53">
        <f>ROUND(J8*F8,2)</f>
        <v>320724.53000000003</v>
      </c>
    </row>
    <row r="9" spans="2:12" s="45" customFormat="1" ht="18.95" customHeight="1" outlineLevel="1" x14ac:dyDescent="0.25">
      <c r="B9" s="48" t="s">
        <v>15</v>
      </c>
      <c r="C9" s="49" t="s">
        <v>16</v>
      </c>
      <c r="D9" s="50" t="s">
        <v>17</v>
      </c>
      <c r="E9" s="51" t="s">
        <v>14</v>
      </c>
      <c r="F9" s="5">
        <v>1</v>
      </c>
      <c r="G9" s="6">
        <v>256115.80984211058</v>
      </c>
      <c r="H9" s="7">
        <f>ROUND(G9*F9,2)</f>
        <v>256115.81</v>
      </c>
      <c r="J9" s="52">
        <f>G9-(G9*$K$5)</f>
        <v>256115.80984211058</v>
      </c>
      <c r="K9" s="53">
        <f>ROUND(J9*F9,2)</f>
        <v>256115.81</v>
      </c>
    </row>
    <row r="10" spans="2:12" s="45" customFormat="1" ht="18.95" customHeight="1" x14ac:dyDescent="0.25">
      <c r="B10" s="41" t="s">
        <v>18</v>
      </c>
      <c r="C10" s="42"/>
      <c r="D10" s="43" t="s">
        <v>19</v>
      </c>
      <c r="E10" s="44"/>
      <c r="F10" s="2"/>
      <c r="G10" s="3"/>
      <c r="H10" s="4">
        <f>+H11+H12</f>
        <v>3003979.9899999998</v>
      </c>
      <c r="J10" s="54"/>
      <c r="K10" s="55">
        <f>+K11+K12</f>
        <v>3003979.9899999998</v>
      </c>
    </row>
    <row r="11" spans="2:12" s="45" customFormat="1" ht="18.95" customHeight="1" outlineLevel="1" x14ac:dyDescent="0.25">
      <c r="B11" s="48" t="s">
        <v>20</v>
      </c>
      <c r="C11" s="49" t="s">
        <v>21</v>
      </c>
      <c r="D11" s="50" t="s">
        <v>22</v>
      </c>
      <c r="E11" s="51" t="s">
        <v>14</v>
      </c>
      <c r="F11" s="5">
        <v>1</v>
      </c>
      <c r="G11" s="6">
        <v>2405248.1710115331</v>
      </c>
      <c r="H11" s="7">
        <f t="shared" ref="H11:H12" si="0">ROUND(G11*F11,2)</f>
        <v>2405248.17</v>
      </c>
      <c r="J11" s="52">
        <f t="shared" ref="J11:J12" si="1">G11-(G11*$K$5)</f>
        <v>2405248.1710115331</v>
      </c>
      <c r="K11" s="53">
        <f t="shared" ref="K11:K12" si="2">ROUND(J11*F11,2)</f>
        <v>2405248.17</v>
      </c>
    </row>
    <row r="12" spans="2:12" s="45" customFormat="1" ht="18.95" customHeight="1" outlineLevel="1" x14ac:dyDescent="0.25">
      <c r="B12" s="48" t="s">
        <v>23</v>
      </c>
      <c r="C12" s="49" t="s">
        <v>24</v>
      </c>
      <c r="D12" s="50" t="s">
        <v>25</v>
      </c>
      <c r="E12" s="51" t="s">
        <v>14</v>
      </c>
      <c r="F12" s="5">
        <v>1</v>
      </c>
      <c r="G12" s="6">
        <v>598731.82365086372</v>
      </c>
      <c r="H12" s="7">
        <f t="shared" si="0"/>
        <v>598731.81999999995</v>
      </c>
      <c r="J12" s="52">
        <f t="shared" si="1"/>
        <v>598731.82365086372</v>
      </c>
      <c r="K12" s="53">
        <f t="shared" si="2"/>
        <v>598731.81999999995</v>
      </c>
    </row>
    <row r="13" spans="2:12" s="45" customFormat="1" ht="18.95" customHeight="1" x14ac:dyDescent="0.25">
      <c r="B13" s="41" t="s">
        <v>26</v>
      </c>
      <c r="C13" s="42"/>
      <c r="D13" s="43" t="s">
        <v>27</v>
      </c>
      <c r="E13" s="44"/>
      <c r="F13" s="2"/>
      <c r="G13" s="3"/>
      <c r="H13" s="4">
        <f>H14</f>
        <v>626416</v>
      </c>
      <c r="J13" s="54"/>
      <c r="K13" s="55">
        <f>K14</f>
        <v>626416</v>
      </c>
    </row>
    <row r="14" spans="2:12" s="45" customFormat="1" ht="18.95" customHeight="1" outlineLevel="1" x14ac:dyDescent="0.25">
      <c r="B14" s="48" t="s">
        <v>28</v>
      </c>
      <c r="C14" s="49"/>
      <c r="D14" s="50" t="s">
        <v>29</v>
      </c>
      <c r="E14" s="51"/>
      <c r="F14" s="5"/>
      <c r="G14" s="6"/>
      <c r="H14" s="7">
        <f>SUM(H15:H16)</f>
        <v>626416</v>
      </c>
      <c r="J14" s="52"/>
      <c r="K14" s="53">
        <f>SUM(K15:K16)</f>
        <v>626416</v>
      </c>
    </row>
    <row r="15" spans="2:12" s="45" customFormat="1" ht="18.95" customHeight="1" outlineLevel="2" x14ac:dyDescent="0.25">
      <c r="B15" s="56" t="s">
        <v>30</v>
      </c>
      <c r="C15" s="57" t="s">
        <v>31</v>
      </c>
      <c r="D15" s="58" t="s">
        <v>32</v>
      </c>
      <c r="E15" s="59" t="s">
        <v>14</v>
      </c>
      <c r="F15" s="8">
        <v>51</v>
      </c>
      <c r="G15" s="9">
        <v>691.32545101488449</v>
      </c>
      <c r="H15" s="10">
        <f t="shared" ref="H15:H16" si="3">ROUND(G15*F15,2)</f>
        <v>35257.599999999999</v>
      </c>
      <c r="J15" s="60">
        <f t="shared" ref="J15:J16" si="4">G15-(G15*$K$5)</f>
        <v>691.32545101488449</v>
      </c>
      <c r="K15" s="61">
        <f t="shared" ref="K15:K16" si="5">ROUND(J15*F15,2)</f>
        <v>35257.599999999999</v>
      </c>
    </row>
    <row r="16" spans="2:12" s="45" customFormat="1" ht="18.95" customHeight="1" outlineLevel="2" x14ac:dyDescent="0.25">
      <c r="B16" s="56" t="s">
        <v>33</v>
      </c>
      <c r="C16" s="57" t="s">
        <v>34</v>
      </c>
      <c r="D16" s="58" t="s">
        <v>35</v>
      </c>
      <c r="E16" s="59" t="s">
        <v>14</v>
      </c>
      <c r="F16" s="8">
        <v>720</v>
      </c>
      <c r="G16" s="9">
        <v>821.05332755552627</v>
      </c>
      <c r="H16" s="10">
        <f t="shared" si="3"/>
        <v>591158.4</v>
      </c>
      <c r="J16" s="60">
        <f t="shared" si="4"/>
        <v>821.05332755552627</v>
      </c>
      <c r="K16" s="61">
        <f t="shared" si="5"/>
        <v>591158.4</v>
      </c>
    </row>
    <row r="17" spans="2:11" s="45" customFormat="1" ht="18.95" customHeight="1" x14ac:dyDescent="0.25">
      <c r="B17" s="41" t="s">
        <v>36</v>
      </c>
      <c r="C17" s="42"/>
      <c r="D17" s="43" t="s">
        <v>37</v>
      </c>
      <c r="E17" s="44"/>
      <c r="F17" s="2"/>
      <c r="G17" s="3"/>
      <c r="H17" s="4">
        <f>H18+H22+H25+H28+H53</f>
        <v>1376807.1</v>
      </c>
      <c r="J17" s="54"/>
      <c r="K17" s="55">
        <f>K18+K22+K25+K28+K53</f>
        <v>1376807.1</v>
      </c>
    </row>
    <row r="18" spans="2:11" s="45" customFormat="1" ht="18.95" customHeight="1" outlineLevel="1" x14ac:dyDescent="0.25">
      <c r="B18" s="48" t="s">
        <v>38</v>
      </c>
      <c r="C18" s="49"/>
      <c r="D18" s="50" t="s">
        <v>39</v>
      </c>
      <c r="E18" s="51"/>
      <c r="F18" s="5"/>
      <c r="G18" s="6"/>
      <c r="H18" s="7">
        <f>SUM(H19:H21)</f>
        <v>21393.39</v>
      </c>
      <c r="J18" s="52"/>
      <c r="K18" s="53">
        <f>SUM(K19:K21)</f>
        <v>21393.39</v>
      </c>
    </row>
    <row r="19" spans="2:11" s="45" customFormat="1" ht="18.95" customHeight="1" outlineLevel="2" x14ac:dyDescent="0.25">
      <c r="B19" s="56" t="s">
        <v>40</v>
      </c>
      <c r="C19" s="57" t="s">
        <v>41</v>
      </c>
      <c r="D19" s="58" t="s">
        <v>42</v>
      </c>
      <c r="E19" s="59" t="s">
        <v>43</v>
      </c>
      <c r="F19" s="8">
        <v>10</v>
      </c>
      <c r="G19" s="9">
        <v>1908.9912813039252</v>
      </c>
      <c r="H19" s="10">
        <f t="shared" ref="H19:H21" si="6">ROUND(G19*F19,2)</f>
        <v>19089.91</v>
      </c>
      <c r="J19" s="60">
        <f t="shared" ref="J19:J21" si="7">G19-(G19*$K$5)</f>
        <v>1908.9912813039252</v>
      </c>
      <c r="K19" s="61">
        <f t="shared" ref="K19:K21" si="8">ROUND(J19*F19,2)</f>
        <v>19089.91</v>
      </c>
    </row>
    <row r="20" spans="2:11" s="45" customFormat="1" ht="18.95" customHeight="1" outlineLevel="2" x14ac:dyDescent="0.25">
      <c r="B20" s="56" t="s">
        <v>44</v>
      </c>
      <c r="C20" s="57" t="s">
        <v>45</v>
      </c>
      <c r="D20" s="58" t="s">
        <v>46</v>
      </c>
      <c r="E20" s="59" t="s">
        <v>14</v>
      </c>
      <c r="F20" s="8">
        <v>1</v>
      </c>
      <c r="G20" s="9">
        <v>2259.5053509756253</v>
      </c>
      <c r="H20" s="10">
        <f t="shared" si="6"/>
        <v>2259.5100000000002</v>
      </c>
      <c r="J20" s="60">
        <f t="shared" si="7"/>
        <v>2259.5053509756253</v>
      </c>
      <c r="K20" s="61">
        <f t="shared" si="8"/>
        <v>2259.5100000000002</v>
      </c>
    </row>
    <row r="21" spans="2:11" s="45" customFormat="1" ht="18.95" customHeight="1" outlineLevel="2" x14ac:dyDescent="0.25">
      <c r="B21" s="56" t="s">
        <v>47</v>
      </c>
      <c r="C21" s="57" t="s">
        <v>48</v>
      </c>
      <c r="D21" s="58" t="s">
        <v>49</v>
      </c>
      <c r="E21" s="59" t="s">
        <v>50</v>
      </c>
      <c r="F21" s="8">
        <v>1</v>
      </c>
      <c r="G21" s="9">
        <v>43.970382911897673</v>
      </c>
      <c r="H21" s="10">
        <f t="shared" si="6"/>
        <v>43.97</v>
      </c>
      <c r="J21" s="60">
        <f t="shared" si="7"/>
        <v>43.970382911897673</v>
      </c>
      <c r="K21" s="61">
        <f t="shared" si="8"/>
        <v>43.97</v>
      </c>
    </row>
    <row r="22" spans="2:11" s="45" customFormat="1" ht="18.95" customHeight="1" outlineLevel="1" x14ac:dyDescent="0.25">
      <c r="B22" s="48" t="s">
        <v>51</v>
      </c>
      <c r="C22" s="49"/>
      <c r="D22" s="50" t="s">
        <v>52</v>
      </c>
      <c r="E22" s="51"/>
      <c r="F22" s="5"/>
      <c r="G22" s="6"/>
      <c r="H22" s="7">
        <f>SUM(H23:H24)</f>
        <v>852024.75</v>
      </c>
      <c r="J22" s="52"/>
      <c r="K22" s="53">
        <f>SUM(K23:K24)</f>
        <v>852024.75</v>
      </c>
    </row>
    <row r="23" spans="2:11" s="45" customFormat="1" ht="18.95" customHeight="1" outlineLevel="2" x14ac:dyDescent="0.25">
      <c r="B23" s="56" t="s">
        <v>53</v>
      </c>
      <c r="C23" s="57" t="s">
        <v>54</v>
      </c>
      <c r="D23" s="58" t="s">
        <v>55</v>
      </c>
      <c r="E23" s="59" t="s">
        <v>43</v>
      </c>
      <c r="F23" s="8">
        <v>1500</v>
      </c>
      <c r="G23" s="9">
        <v>544.27154988535301</v>
      </c>
      <c r="H23" s="10">
        <f>ROUND(G23*F23,2)</f>
        <v>816407.32</v>
      </c>
      <c r="J23" s="60">
        <f t="shared" ref="J23:J24" si="9">G23-(G23*$K$5)</f>
        <v>544.27154988535301</v>
      </c>
      <c r="K23" s="61">
        <f t="shared" ref="K23:K24" si="10">ROUND(J23*F23,2)</f>
        <v>816407.32</v>
      </c>
    </row>
    <row r="24" spans="2:11" s="45" customFormat="1" ht="18.95" customHeight="1" outlineLevel="2" x14ac:dyDescent="0.25">
      <c r="B24" s="56" t="s">
        <v>56</v>
      </c>
      <c r="C24" s="57" t="s">
        <v>54</v>
      </c>
      <c r="D24" s="58" t="s">
        <v>57</v>
      </c>
      <c r="E24" s="59" t="s">
        <v>43</v>
      </c>
      <c r="F24" s="8">
        <v>50</v>
      </c>
      <c r="G24" s="9">
        <v>712.34868781666262</v>
      </c>
      <c r="H24" s="10">
        <f>ROUND(G24*F24,2)</f>
        <v>35617.43</v>
      </c>
      <c r="J24" s="60">
        <f t="shared" si="9"/>
        <v>712.34868781666262</v>
      </c>
      <c r="K24" s="61">
        <f t="shared" si="10"/>
        <v>35617.43</v>
      </c>
    </row>
    <row r="25" spans="2:11" ht="18.95" customHeight="1" outlineLevel="1" x14ac:dyDescent="0.25">
      <c r="B25" s="48" t="s">
        <v>58</v>
      </c>
      <c r="C25" s="49"/>
      <c r="D25" s="50" t="s">
        <v>59</v>
      </c>
      <c r="E25" s="51"/>
      <c r="F25" s="5"/>
      <c r="G25" s="6"/>
      <c r="H25" s="7">
        <f>SUM(H26:H27)</f>
        <v>45596.380000000005</v>
      </c>
      <c r="J25" s="52"/>
      <c r="K25" s="53">
        <f>SUM(K26:K27)</f>
        <v>45596.380000000005</v>
      </c>
    </row>
    <row r="26" spans="2:11" ht="18.95" customHeight="1" outlineLevel="2" x14ac:dyDescent="0.25">
      <c r="B26" s="56" t="s">
        <v>60</v>
      </c>
      <c r="C26" s="57" t="s">
        <v>61</v>
      </c>
      <c r="D26" s="58" t="s">
        <v>62</v>
      </c>
      <c r="E26" s="59" t="s">
        <v>14</v>
      </c>
      <c r="F26" s="8">
        <v>2</v>
      </c>
      <c r="G26" s="9">
        <v>11725.178864102052</v>
      </c>
      <c r="H26" s="10">
        <f t="shared" ref="H26:H27" si="11">ROUND(G26*F26,2)</f>
        <v>23450.36</v>
      </c>
      <c r="J26" s="60">
        <f t="shared" ref="J26:J27" si="12">G26-(G26*$K$5)</f>
        <v>11725.178864102052</v>
      </c>
      <c r="K26" s="61">
        <f t="shared" ref="K26:K27" si="13">ROUND(J26*F26,2)</f>
        <v>23450.36</v>
      </c>
    </row>
    <row r="27" spans="2:11" ht="18.95" customHeight="1" outlineLevel="2" x14ac:dyDescent="0.25">
      <c r="B27" s="56" t="s">
        <v>63</v>
      </c>
      <c r="C27" s="57" t="s">
        <v>61</v>
      </c>
      <c r="D27" s="58" t="s">
        <v>64</v>
      </c>
      <c r="E27" s="59" t="s">
        <v>14</v>
      </c>
      <c r="F27" s="8">
        <v>1</v>
      </c>
      <c r="G27" s="9">
        <v>22146.015525491734</v>
      </c>
      <c r="H27" s="10">
        <f t="shared" si="11"/>
        <v>22146.02</v>
      </c>
      <c r="J27" s="60">
        <f t="shared" si="12"/>
        <v>22146.015525491734</v>
      </c>
      <c r="K27" s="61">
        <f t="shared" si="13"/>
        <v>22146.02</v>
      </c>
    </row>
    <row r="28" spans="2:11" ht="18.95" customHeight="1" outlineLevel="1" x14ac:dyDescent="0.25">
      <c r="B28" s="48" t="s">
        <v>65</v>
      </c>
      <c r="C28" s="49"/>
      <c r="D28" s="50" t="s">
        <v>66</v>
      </c>
      <c r="E28" s="51"/>
      <c r="F28" s="5"/>
      <c r="G28" s="6"/>
      <c r="H28" s="7">
        <f>H29+H32+H36+H40+H44+H49+H51</f>
        <v>294294.07000000007</v>
      </c>
      <c r="J28" s="52"/>
      <c r="K28" s="53">
        <f>K29+K32+K36+K40+K44+K49+K51</f>
        <v>294294.07000000007</v>
      </c>
    </row>
    <row r="29" spans="2:11" ht="18.95" customHeight="1" outlineLevel="2" x14ac:dyDescent="0.25">
      <c r="B29" s="56" t="s">
        <v>67</v>
      </c>
      <c r="C29" s="57"/>
      <c r="D29" s="58" t="s">
        <v>68</v>
      </c>
      <c r="E29" s="59"/>
      <c r="F29" s="8"/>
      <c r="G29" s="9"/>
      <c r="H29" s="10">
        <f>SUM(H30:H31)</f>
        <v>162371.07999999999</v>
      </c>
      <c r="J29" s="60"/>
      <c r="K29" s="61">
        <f>SUM(K30:K31)</f>
        <v>162371.07999999999</v>
      </c>
    </row>
    <row r="30" spans="2:11" ht="18.95" customHeight="1" outlineLevel="3" x14ac:dyDescent="0.25">
      <c r="B30" s="62" t="s">
        <v>69</v>
      </c>
      <c r="C30" s="63" t="s">
        <v>70</v>
      </c>
      <c r="D30" s="64" t="s">
        <v>71</v>
      </c>
      <c r="E30" s="65" t="s">
        <v>14</v>
      </c>
      <c r="F30" s="11">
        <v>3</v>
      </c>
      <c r="G30" s="12">
        <v>44191.225823120076</v>
      </c>
      <c r="H30" s="13">
        <f>ROUND(G30*F30,2)</f>
        <v>132573.68</v>
      </c>
      <c r="J30" s="18">
        <f t="shared" ref="J30:J31" si="14">G30-(G30*$K$5)</f>
        <v>44191.225823120076</v>
      </c>
      <c r="K30" s="66">
        <f t="shared" ref="K30:K31" si="15">ROUND(J30*F30,2)</f>
        <v>132573.68</v>
      </c>
    </row>
    <row r="31" spans="2:11" ht="18.95" customHeight="1" outlineLevel="3" x14ac:dyDescent="0.25">
      <c r="B31" s="62" t="s">
        <v>72</v>
      </c>
      <c r="C31" s="63" t="s">
        <v>73</v>
      </c>
      <c r="D31" s="64" t="s">
        <v>74</v>
      </c>
      <c r="E31" s="65" t="s">
        <v>14</v>
      </c>
      <c r="F31" s="11">
        <v>1</v>
      </c>
      <c r="G31" s="12">
        <v>29797.401197236723</v>
      </c>
      <c r="H31" s="13">
        <f>ROUND(G31*F31,2)</f>
        <v>29797.4</v>
      </c>
      <c r="J31" s="18">
        <f t="shared" si="14"/>
        <v>29797.401197236723</v>
      </c>
      <c r="K31" s="66">
        <f t="shared" si="15"/>
        <v>29797.4</v>
      </c>
    </row>
    <row r="32" spans="2:11" ht="18.95" customHeight="1" outlineLevel="2" x14ac:dyDescent="0.25">
      <c r="B32" s="56" t="s">
        <v>75</v>
      </c>
      <c r="C32" s="57"/>
      <c r="D32" s="58" t="s">
        <v>76</v>
      </c>
      <c r="E32" s="59"/>
      <c r="F32" s="8"/>
      <c r="G32" s="9"/>
      <c r="H32" s="10">
        <f>SUM(H33:H35)</f>
        <v>84927.54</v>
      </c>
      <c r="J32" s="60"/>
      <c r="K32" s="61">
        <f>SUM(K33:K35)</f>
        <v>84927.54</v>
      </c>
    </row>
    <row r="33" spans="2:11" ht="18.95" customHeight="1" outlineLevel="3" x14ac:dyDescent="0.25">
      <c r="B33" s="62" t="s">
        <v>77</v>
      </c>
      <c r="C33" s="63" t="s">
        <v>78</v>
      </c>
      <c r="D33" s="64" t="s">
        <v>79</v>
      </c>
      <c r="E33" s="67" t="s">
        <v>14</v>
      </c>
      <c r="F33" s="14">
        <v>1</v>
      </c>
      <c r="G33" s="14">
        <v>3007.2990553654131</v>
      </c>
      <c r="H33" s="13">
        <f t="shared" ref="H33:H35" si="16">ROUND(G33*F33,2)</f>
        <v>3007.3</v>
      </c>
      <c r="I33" s="15"/>
      <c r="J33" s="68">
        <f t="shared" ref="J33:J35" si="17">G33-(G33*$K$5)</f>
        <v>3007.2990553654131</v>
      </c>
      <c r="K33" s="66">
        <f t="shared" ref="K33:K35" si="18">ROUND(J33*F33,2)</f>
        <v>3007.3</v>
      </c>
    </row>
    <row r="34" spans="2:11" ht="18.95" customHeight="1" outlineLevel="3" x14ac:dyDescent="0.25">
      <c r="B34" s="62" t="s">
        <v>80</v>
      </c>
      <c r="C34" s="63" t="s">
        <v>81</v>
      </c>
      <c r="D34" s="64" t="s">
        <v>82</v>
      </c>
      <c r="E34" s="67" t="s">
        <v>14</v>
      </c>
      <c r="F34" s="14">
        <v>1</v>
      </c>
      <c r="G34" s="14">
        <v>3401.9769960678796</v>
      </c>
      <c r="H34" s="13">
        <f t="shared" si="16"/>
        <v>3401.98</v>
      </c>
      <c r="I34" s="15"/>
      <c r="J34" s="68">
        <f t="shared" si="17"/>
        <v>3401.9769960678796</v>
      </c>
      <c r="K34" s="66">
        <f t="shared" si="18"/>
        <v>3401.98</v>
      </c>
    </row>
    <row r="35" spans="2:11" ht="18.95" customHeight="1" outlineLevel="3" x14ac:dyDescent="0.25">
      <c r="B35" s="62" t="s">
        <v>83</v>
      </c>
      <c r="C35" s="63" t="s">
        <v>84</v>
      </c>
      <c r="D35" s="64" t="s">
        <v>85</v>
      </c>
      <c r="E35" s="65" t="s">
        <v>14</v>
      </c>
      <c r="F35" s="11">
        <v>4</v>
      </c>
      <c r="G35" s="12">
        <v>19629.566046161377</v>
      </c>
      <c r="H35" s="13">
        <f t="shared" si="16"/>
        <v>78518.259999999995</v>
      </c>
      <c r="J35" s="68">
        <f t="shared" si="17"/>
        <v>19629.566046161377</v>
      </c>
      <c r="K35" s="66">
        <f t="shared" si="18"/>
        <v>78518.259999999995</v>
      </c>
    </row>
    <row r="36" spans="2:11" ht="18.95" customHeight="1" outlineLevel="2" x14ac:dyDescent="0.25">
      <c r="B36" s="56" t="s">
        <v>86</v>
      </c>
      <c r="C36" s="57"/>
      <c r="D36" s="58" t="s">
        <v>87</v>
      </c>
      <c r="E36" s="59"/>
      <c r="F36" s="8"/>
      <c r="G36" s="9"/>
      <c r="H36" s="10">
        <f>SUM(H37:H39)</f>
        <v>30342.26</v>
      </c>
      <c r="J36" s="60"/>
      <c r="K36" s="61">
        <f>SUM(K37:K39)</f>
        <v>30342.26</v>
      </c>
    </row>
    <row r="37" spans="2:11" ht="18.95" customHeight="1" outlineLevel="3" x14ac:dyDescent="0.25">
      <c r="B37" s="62" t="s">
        <v>88</v>
      </c>
      <c r="C37" s="63" t="s">
        <v>89</v>
      </c>
      <c r="D37" s="64" t="s">
        <v>90</v>
      </c>
      <c r="E37" s="65" t="s">
        <v>50</v>
      </c>
      <c r="F37" s="11">
        <v>10</v>
      </c>
      <c r="G37" s="12">
        <v>218.77870168866451</v>
      </c>
      <c r="H37" s="13">
        <f t="shared" ref="H37:H39" si="19">ROUND(G37*F37,2)</f>
        <v>2187.79</v>
      </c>
      <c r="J37" s="68">
        <f t="shared" ref="J37:J39" si="20">G37-(G37*$K$5)</f>
        <v>218.77870168866451</v>
      </c>
      <c r="K37" s="66">
        <f t="shared" ref="K37:K39" si="21">ROUND(J37*F37,2)</f>
        <v>2187.79</v>
      </c>
    </row>
    <row r="38" spans="2:11" ht="18.95" customHeight="1" outlineLevel="3" x14ac:dyDescent="0.25">
      <c r="B38" s="62" t="s">
        <v>91</v>
      </c>
      <c r="C38" s="63" t="s">
        <v>89</v>
      </c>
      <c r="D38" s="64" t="s">
        <v>92</v>
      </c>
      <c r="E38" s="65" t="s">
        <v>50</v>
      </c>
      <c r="F38" s="11">
        <v>160</v>
      </c>
      <c r="G38" s="12">
        <v>166.72405151779031</v>
      </c>
      <c r="H38" s="13">
        <f t="shared" si="19"/>
        <v>26675.85</v>
      </c>
      <c r="J38" s="68">
        <f t="shared" si="20"/>
        <v>166.72405151779031</v>
      </c>
      <c r="K38" s="66">
        <f t="shared" si="21"/>
        <v>26675.85</v>
      </c>
    </row>
    <row r="39" spans="2:11" ht="18.95" customHeight="1" outlineLevel="3" x14ac:dyDescent="0.25">
      <c r="B39" s="62" t="s">
        <v>93</v>
      </c>
      <c r="C39" s="63" t="s">
        <v>89</v>
      </c>
      <c r="D39" s="64" t="s">
        <v>94</v>
      </c>
      <c r="E39" s="65" t="s">
        <v>50</v>
      </c>
      <c r="F39" s="11">
        <v>12</v>
      </c>
      <c r="G39" s="12">
        <v>123.21844926767304</v>
      </c>
      <c r="H39" s="13">
        <f t="shared" si="19"/>
        <v>1478.62</v>
      </c>
      <c r="J39" s="68">
        <f t="shared" si="20"/>
        <v>123.21844926767304</v>
      </c>
      <c r="K39" s="66">
        <f t="shared" si="21"/>
        <v>1478.62</v>
      </c>
    </row>
    <row r="40" spans="2:11" ht="18.95" customHeight="1" outlineLevel="2" x14ac:dyDescent="0.25">
      <c r="B40" s="56" t="s">
        <v>95</v>
      </c>
      <c r="C40" s="57"/>
      <c r="D40" s="58" t="s">
        <v>96</v>
      </c>
      <c r="E40" s="59"/>
      <c r="F40" s="8"/>
      <c r="G40" s="9"/>
      <c r="H40" s="10">
        <f>SUM(H41:H43)</f>
        <v>3736.96</v>
      </c>
      <c r="J40" s="60"/>
      <c r="K40" s="61">
        <f>SUM(K41:K43)</f>
        <v>3736.96</v>
      </c>
    </row>
    <row r="41" spans="2:11" ht="18.95" customHeight="1" outlineLevel="3" x14ac:dyDescent="0.25">
      <c r="B41" s="62" t="s">
        <v>97</v>
      </c>
      <c r="C41" s="63" t="s">
        <v>98</v>
      </c>
      <c r="D41" s="64" t="s">
        <v>99</v>
      </c>
      <c r="E41" s="67" t="s">
        <v>100</v>
      </c>
      <c r="F41" s="11">
        <v>5</v>
      </c>
      <c r="G41" s="12">
        <v>185.64766372129287</v>
      </c>
      <c r="H41" s="13">
        <f t="shared" ref="H41:H43" si="22">ROUND(G41*F41,2)</f>
        <v>928.24</v>
      </c>
      <c r="J41" s="68">
        <f t="shared" ref="J41:J43" si="23">G41-(G41*$K$5)</f>
        <v>185.64766372129287</v>
      </c>
      <c r="K41" s="66">
        <f t="shared" ref="K41:K43" si="24">ROUND(J41*F41,2)</f>
        <v>928.24</v>
      </c>
    </row>
    <row r="42" spans="2:11" ht="18.95" customHeight="1" outlineLevel="3" x14ac:dyDescent="0.25">
      <c r="B42" s="62" t="s">
        <v>101</v>
      </c>
      <c r="C42" s="63" t="s">
        <v>98</v>
      </c>
      <c r="D42" s="64" t="s">
        <v>102</v>
      </c>
      <c r="E42" s="67" t="s">
        <v>100</v>
      </c>
      <c r="F42" s="11">
        <v>5</v>
      </c>
      <c r="G42" s="12">
        <v>259.04704439537795</v>
      </c>
      <c r="H42" s="13">
        <f t="shared" si="22"/>
        <v>1295.24</v>
      </c>
      <c r="J42" s="68">
        <f t="shared" si="23"/>
        <v>259.04704439537795</v>
      </c>
      <c r="K42" s="66">
        <f t="shared" si="24"/>
        <v>1295.24</v>
      </c>
    </row>
    <row r="43" spans="2:11" ht="18.95" customHeight="1" outlineLevel="3" x14ac:dyDescent="0.25">
      <c r="B43" s="62" t="s">
        <v>103</v>
      </c>
      <c r="C43" s="63" t="s">
        <v>98</v>
      </c>
      <c r="D43" s="64" t="s">
        <v>104</v>
      </c>
      <c r="E43" s="67" t="s">
        <v>100</v>
      </c>
      <c r="F43" s="11">
        <v>5</v>
      </c>
      <c r="G43" s="12">
        <v>302.69556866197775</v>
      </c>
      <c r="H43" s="13">
        <f t="shared" si="22"/>
        <v>1513.48</v>
      </c>
      <c r="J43" s="68">
        <f t="shared" si="23"/>
        <v>302.69556866197775</v>
      </c>
      <c r="K43" s="66">
        <f t="shared" si="24"/>
        <v>1513.48</v>
      </c>
    </row>
    <row r="44" spans="2:11" ht="18.95" customHeight="1" outlineLevel="2" x14ac:dyDescent="0.25">
      <c r="B44" s="56" t="s">
        <v>105</v>
      </c>
      <c r="C44" s="57"/>
      <c r="D44" s="58" t="s">
        <v>106</v>
      </c>
      <c r="E44" s="59"/>
      <c r="F44" s="8"/>
      <c r="G44" s="9"/>
      <c r="H44" s="10">
        <f>SUM(H45:H48)</f>
        <v>3580.3999999999996</v>
      </c>
      <c r="J44" s="60"/>
      <c r="K44" s="61">
        <f>SUM(K45:K48)</f>
        <v>3580.3999999999996</v>
      </c>
    </row>
    <row r="45" spans="2:11" ht="18.95" customHeight="1" outlineLevel="3" x14ac:dyDescent="0.25">
      <c r="B45" s="62" t="s">
        <v>107</v>
      </c>
      <c r="C45" s="63" t="s">
        <v>108</v>
      </c>
      <c r="D45" s="64" t="s">
        <v>109</v>
      </c>
      <c r="E45" s="67" t="s">
        <v>100</v>
      </c>
      <c r="F45" s="11">
        <v>5</v>
      </c>
      <c r="G45" s="12">
        <v>99.774469332875213</v>
      </c>
      <c r="H45" s="13">
        <f t="shared" ref="H45:H48" si="25">ROUND(G45*F45,2)</f>
        <v>498.87</v>
      </c>
      <c r="J45" s="68">
        <f t="shared" ref="J45:J48" si="26">G45-(G45*$K$5)</f>
        <v>99.774469332875213</v>
      </c>
      <c r="K45" s="66">
        <f t="shared" ref="K45:K48" si="27">ROUND(J45*F45,2)</f>
        <v>498.87</v>
      </c>
    </row>
    <row r="46" spans="2:11" ht="18.95" customHeight="1" outlineLevel="3" x14ac:dyDescent="0.25">
      <c r="B46" s="62" t="s">
        <v>110</v>
      </c>
      <c r="C46" s="63" t="s">
        <v>108</v>
      </c>
      <c r="D46" s="64" t="s">
        <v>111</v>
      </c>
      <c r="E46" s="67" t="s">
        <v>100</v>
      </c>
      <c r="F46" s="11">
        <v>5</v>
      </c>
      <c r="G46" s="12">
        <v>144.68595881949352</v>
      </c>
      <c r="H46" s="13">
        <f t="shared" si="25"/>
        <v>723.43</v>
      </c>
      <c r="J46" s="68">
        <f t="shared" si="26"/>
        <v>144.68595881949352</v>
      </c>
      <c r="K46" s="66">
        <f t="shared" si="27"/>
        <v>723.43</v>
      </c>
    </row>
    <row r="47" spans="2:11" ht="18.95" customHeight="1" outlineLevel="3" x14ac:dyDescent="0.25">
      <c r="B47" s="62" t="s">
        <v>112</v>
      </c>
      <c r="C47" s="63" t="s">
        <v>108</v>
      </c>
      <c r="D47" s="64" t="s">
        <v>113</v>
      </c>
      <c r="E47" s="67" t="s">
        <v>100</v>
      </c>
      <c r="F47" s="11">
        <v>5</v>
      </c>
      <c r="G47" s="12">
        <v>202.56034234729094</v>
      </c>
      <c r="H47" s="13">
        <f t="shared" si="25"/>
        <v>1012.8</v>
      </c>
      <c r="J47" s="68">
        <f t="shared" si="26"/>
        <v>202.56034234729094</v>
      </c>
      <c r="K47" s="66">
        <f t="shared" si="27"/>
        <v>1012.8</v>
      </c>
    </row>
    <row r="48" spans="2:11" ht="18.95" customHeight="1" outlineLevel="3" x14ac:dyDescent="0.25">
      <c r="B48" s="62" t="s">
        <v>114</v>
      </c>
      <c r="C48" s="63" t="s">
        <v>108</v>
      </c>
      <c r="D48" s="64" t="s">
        <v>115</v>
      </c>
      <c r="E48" s="67" t="s">
        <v>100</v>
      </c>
      <c r="F48" s="11">
        <v>5</v>
      </c>
      <c r="G48" s="12">
        <v>269.05976328690701</v>
      </c>
      <c r="H48" s="13">
        <f t="shared" si="25"/>
        <v>1345.3</v>
      </c>
      <c r="J48" s="68">
        <f t="shared" si="26"/>
        <v>269.05976328690701</v>
      </c>
      <c r="K48" s="66">
        <f t="shared" si="27"/>
        <v>1345.3</v>
      </c>
    </row>
    <row r="49" spans="2:11" ht="18.95" customHeight="1" outlineLevel="2" x14ac:dyDescent="0.25">
      <c r="B49" s="56" t="s">
        <v>116</v>
      </c>
      <c r="C49" s="57"/>
      <c r="D49" s="58" t="s">
        <v>117</v>
      </c>
      <c r="E49" s="59"/>
      <c r="F49" s="8"/>
      <c r="G49" s="9"/>
      <c r="H49" s="10">
        <f>SUM(H50:H50)</f>
        <v>4612.71</v>
      </c>
      <c r="J49" s="60"/>
      <c r="K49" s="61">
        <f>SUM(K50:K50)</f>
        <v>4612.71</v>
      </c>
    </row>
    <row r="50" spans="2:11" ht="18.95" customHeight="1" outlineLevel="3" x14ac:dyDescent="0.25">
      <c r="B50" s="62" t="s">
        <v>118</v>
      </c>
      <c r="C50" s="63" t="s">
        <v>119</v>
      </c>
      <c r="D50" s="64" t="s">
        <v>117</v>
      </c>
      <c r="E50" s="67" t="s">
        <v>50</v>
      </c>
      <c r="F50" s="11">
        <v>300</v>
      </c>
      <c r="G50" s="12">
        <v>15.375695961632005</v>
      </c>
      <c r="H50" s="13">
        <f>ROUND(G50*F50,2)</f>
        <v>4612.71</v>
      </c>
      <c r="J50" s="68">
        <f>G50-(G50*$K$5)</f>
        <v>15.375695961632005</v>
      </c>
      <c r="K50" s="66">
        <f>ROUND(J50*F50,2)</f>
        <v>4612.71</v>
      </c>
    </row>
    <row r="51" spans="2:11" ht="18.95" customHeight="1" outlineLevel="2" x14ac:dyDescent="0.25">
      <c r="B51" s="56" t="s">
        <v>120</v>
      </c>
      <c r="C51" s="57"/>
      <c r="D51" s="58" t="s">
        <v>121</v>
      </c>
      <c r="E51" s="59"/>
      <c r="F51" s="8"/>
      <c r="G51" s="9"/>
      <c r="H51" s="10">
        <f>SUM(H52:H52)</f>
        <v>4723.12</v>
      </c>
      <c r="J51" s="60"/>
      <c r="K51" s="61">
        <f>SUM(K52:K52)</f>
        <v>4723.12</v>
      </c>
    </row>
    <row r="52" spans="2:11" ht="18.95" customHeight="1" outlineLevel="3" x14ac:dyDescent="0.25">
      <c r="B52" s="62" t="s">
        <v>122</v>
      </c>
      <c r="C52" s="69" t="s">
        <v>123</v>
      </c>
      <c r="D52" s="64" t="s">
        <v>124</v>
      </c>
      <c r="E52" s="67" t="s">
        <v>43</v>
      </c>
      <c r="F52" s="11">
        <v>500</v>
      </c>
      <c r="G52" s="12">
        <v>9.4462446853372519</v>
      </c>
      <c r="H52" s="13">
        <f>ROUND(G52*F52,2)</f>
        <v>4723.12</v>
      </c>
      <c r="J52" s="68">
        <f>G52-(G52*$K$5)</f>
        <v>9.4462446853372519</v>
      </c>
      <c r="K52" s="66">
        <f>ROUND(J52*F52,2)</f>
        <v>4723.12</v>
      </c>
    </row>
    <row r="53" spans="2:11" ht="18.95" customHeight="1" outlineLevel="1" x14ac:dyDescent="0.25">
      <c r="B53" s="48" t="s">
        <v>125</v>
      </c>
      <c r="C53" s="49"/>
      <c r="D53" s="50" t="s">
        <v>126</v>
      </c>
      <c r="E53" s="51"/>
      <c r="F53" s="5"/>
      <c r="G53" s="6"/>
      <c r="H53" s="7">
        <f>SUM(H54:H54)</f>
        <v>163498.51</v>
      </c>
      <c r="J53" s="52"/>
      <c r="K53" s="53">
        <f>SUM(K54:K54)</f>
        <v>163498.51</v>
      </c>
    </row>
    <row r="54" spans="2:11" ht="18.95" customHeight="1" outlineLevel="2" x14ac:dyDescent="0.25">
      <c r="B54" s="56" t="s">
        <v>127</v>
      </c>
      <c r="C54" s="57" t="s">
        <v>128</v>
      </c>
      <c r="D54" s="58" t="s">
        <v>129</v>
      </c>
      <c r="E54" s="59" t="s">
        <v>14</v>
      </c>
      <c r="F54" s="8">
        <v>1</v>
      </c>
      <c r="G54" s="9">
        <v>163498.51080311104</v>
      </c>
      <c r="H54" s="10">
        <f>ROUND(G54*F54,2)</f>
        <v>163498.51</v>
      </c>
      <c r="J54" s="60">
        <f>G54-(G54*$K$5)</f>
        <v>163498.51080311104</v>
      </c>
      <c r="K54" s="61">
        <f>ROUND(J54*F54,2)</f>
        <v>163498.51</v>
      </c>
    </row>
    <row r="55" spans="2:11" ht="18.95" customHeight="1" x14ac:dyDescent="0.25">
      <c r="B55" s="41" t="s">
        <v>130</v>
      </c>
      <c r="C55" s="42"/>
      <c r="D55" s="43" t="s">
        <v>131</v>
      </c>
      <c r="E55" s="44"/>
      <c r="F55" s="2"/>
      <c r="G55" s="3"/>
      <c r="H55" s="4">
        <f>H56+H64</f>
        <v>8812184.8100000005</v>
      </c>
      <c r="J55" s="54"/>
      <c r="K55" s="55">
        <f>K56+K64</f>
        <v>8812184.8100000005</v>
      </c>
    </row>
    <row r="56" spans="2:11" ht="18.95" customHeight="1" outlineLevel="1" x14ac:dyDescent="0.25">
      <c r="B56" s="48" t="s">
        <v>132</v>
      </c>
      <c r="C56" s="49"/>
      <c r="D56" s="50" t="s">
        <v>133</v>
      </c>
      <c r="E56" s="51"/>
      <c r="F56" s="5"/>
      <c r="G56" s="6"/>
      <c r="H56" s="7">
        <f>H57</f>
        <v>8119880.9300000006</v>
      </c>
      <c r="J56" s="52"/>
      <c r="K56" s="53">
        <f>K57</f>
        <v>8119880.9300000006</v>
      </c>
    </row>
    <row r="57" spans="2:11" ht="18.95" customHeight="1" outlineLevel="2" x14ac:dyDescent="0.25">
      <c r="B57" s="56" t="s">
        <v>134</v>
      </c>
      <c r="C57" s="57"/>
      <c r="D57" s="58" t="s">
        <v>135</v>
      </c>
      <c r="E57" s="59"/>
      <c r="F57" s="8"/>
      <c r="G57" s="9"/>
      <c r="H57" s="10">
        <f>SUM(H58:H63)</f>
        <v>8119880.9300000006</v>
      </c>
      <c r="J57" s="60"/>
      <c r="K57" s="61">
        <f>SUM(K58:K63)</f>
        <v>8119880.9300000006</v>
      </c>
    </row>
    <row r="58" spans="2:11" ht="18.95" customHeight="1" outlineLevel="3" x14ac:dyDescent="0.25">
      <c r="B58" s="70" t="s">
        <v>136</v>
      </c>
      <c r="C58" s="71" t="s">
        <v>137</v>
      </c>
      <c r="D58" s="72" t="s">
        <v>138</v>
      </c>
      <c r="E58" s="73" t="s">
        <v>43</v>
      </c>
      <c r="F58" s="11">
        <v>19800</v>
      </c>
      <c r="G58" s="12">
        <v>315.62775590605639</v>
      </c>
      <c r="H58" s="13">
        <f t="shared" ref="H58:H63" si="28">ROUND(G58*F58,2)</f>
        <v>6249429.5700000003</v>
      </c>
      <c r="J58" s="68">
        <f t="shared" ref="J58:J63" si="29">G58-(G58*$K$5)</f>
        <v>315.62775590605639</v>
      </c>
      <c r="K58" s="66">
        <f t="shared" ref="K58:K63" si="30">ROUND(J58*F58,2)</f>
        <v>6249429.5700000003</v>
      </c>
    </row>
    <row r="59" spans="2:11" ht="18.95" customHeight="1" outlineLevel="3" x14ac:dyDescent="0.25">
      <c r="B59" s="70" t="s">
        <v>139</v>
      </c>
      <c r="C59" s="71" t="s">
        <v>137</v>
      </c>
      <c r="D59" s="72" t="s">
        <v>140</v>
      </c>
      <c r="E59" s="73" t="s">
        <v>43</v>
      </c>
      <c r="F59" s="11">
        <v>4200</v>
      </c>
      <c r="G59" s="12">
        <v>383.28688379665573</v>
      </c>
      <c r="H59" s="13">
        <f t="shared" si="28"/>
        <v>1609804.91</v>
      </c>
      <c r="J59" s="68">
        <f t="shared" si="29"/>
        <v>383.28688379665573</v>
      </c>
      <c r="K59" s="66">
        <f t="shared" si="30"/>
        <v>1609804.91</v>
      </c>
    </row>
    <row r="60" spans="2:11" ht="18.95" customHeight="1" outlineLevel="3" x14ac:dyDescent="0.25">
      <c r="B60" s="70" t="s">
        <v>141</v>
      </c>
      <c r="C60" s="71" t="s">
        <v>137</v>
      </c>
      <c r="D60" s="72" t="s">
        <v>142</v>
      </c>
      <c r="E60" s="73" t="s">
        <v>43</v>
      </c>
      <c r="F60" s="11">
        <v>100</v>
      </c>
      <c r="G60" s="12">
        <v>432.72767320516812</v>
      </c>
      <c r="H60" s="13">
        <f t="shared" si="28"/>
        <v>43272.77</v>
      </c>
      <c r="J60" s="68">
        <f t="shared" si="29"/>
        <v>432.72767320516812</v>
      </c>
      <c r="K60" s="66">
        <f t="shared" si="30"/>
        <v>43272.77</v>
      </c>
    </row>
    <row r="61" spans="2:11" s="45" customFormat="1" ht="18.95" customHeight="1" outlineLevel="3" x14ac:dyDescent="0.25">
      <c r="B61" s="70" t="s">
        <v>143</v>
      </c>
      <c r="C61" s="74" t="s">
        <v>144</v>
      </c>
      <c r="D61" s="75" t="s">
        <v>145</v>
      </c>
      <c r="E61" s="76" t="s">
        <v>14</v>
      </c>
      <c r="F61" s="11">
        <v>10</v>
      </c>
      <c r="G61" s="12">
        <v>6585.7256151718739</v>
      </c>
      <c r="H61" s="13">
        <f t="shared" si="28"/>
        <v>65857.259999999995</v>
      </c>
      <c r="J61" s="77">
        <f t="shared" si="29"/>
        <v>6585.7256151718739</v>
      </c>
      <c r="K61" s="78">
        <f t="shared" si="30"/>
        <v>65857.259999999995</v>
      </c>
    </row>
    <row r="62" spans="2:11" ht="30" customHeight="1" outlineLevel="3" x14ac:dyDescent="0.25">
      <c r="B62" s="70" t="s">
        <v>146</v>
      </c>
      <c r="C62" s="79" t="s">
        <v>147</v>
      </c>
      <c r="D62" s="64" t="s">
        <v>148</v>
      </c>
      <c r="E62" s="67" t="s">
        <v>43</v>
      </c>
      <c r="F62" s="11">
        <v>150</v>
      </c>
      <c r="G62" s="12">
        <v>638.86485256539913</v>
      </c>
      <c r="H62" s="13">
        <f t="shared" si="28"/>
        <v>95829.73</v>
      </c>
      <c r="J62" s="68">
        <f t="shared" si="29"/>
        <v>638.86485256539913</v>
      </c>
      <c r="K62" s="66">
        <f t="shared" si="30"/>
        <v>95829.73</v>
      </c>
    </row>
    <row r="63" spans="2:11" outlineLevel="3" x14ac:dyDescent="0.25">
      <c r="B63" s="70" t="s">
        <v>149</v>
      </c>
      <c r="C63" s="80" t="s">
        <v>150</v>
      </c>
      <c r="D63" s="75" t="s">
        <v>151</v>
      </c>
      <c r="E63" s="81" t="s">
        <v>14</v>
      </c>
      <c r="F63" s="16">
        <v>17</v>
      </c>
      <c r="G63" s="17">
        <v>3275.6874095099752</v>
      </c>
      <c r="H63" s="13">
        <f t="shared" si="28"/>
        <v>55686.69</v>
      </c>
      <c r="J63" s="68">
        <f t="shared" si="29"/>
        <v>3275.6874095099752</v>
      </c>
      <c r="K63" s="66">
        <f t="shared" si="30"/>
        <v>55686.69</v>
      </c>
    </row>
    <row r="64" spans="2:11" ht="18.95" customHeight="1" outlineLevel="1" x14ac:dyDescent="0.25">
      <c r="B64" s="48" t="s">
        <v>152</v>
      </c>
      <c r="C64" s="49"/>
      <c r="D64" s="50" t="s">
        <v>153</v>
      </c>
      <c r="E64" s="51"/>
      <c r="F64" s="5"/>
      <c r="G64" s="6"/>
      <c r="H64" s="7">
        <f>SUM(H65:H67)</f>
        <v>692303.88</v>
      </c>
      <c r="J64" s="52"/>
      <c r="K64" s="53">
        <f>SUM(K65:K67)</f>
        <v>692303.88</v>
      </c>
    </row>
    <row r="65" spans="2:11" ht="18.95" customHeight="1" outlineLevel="2" x14ac:dyDescent="0.25">
      <c r="B65" s="56" t="s">
        <v>154</v>
      </c>
      <c r="C65" s="57" t="s">
        <v>155</v>
      </c>
      <c r="D65" s="58" t="s">
        <v>156</v>
      </c>
      <c r="E65" s="59" t="s">
        <v>14</v>
      </c>
      <c r="F65" s="8">
        <v>60</v>
      </c>
      <c r="G65" s="9">
        <v>4445.8134362246992</v>
      </c>
      <c r="H65" s="10">
        <f t="shared" ref="H65:H67" si="31">ROUND(G65*F65,2)</f>
        <v>266748.81</v>
      </c>
      <c r="J65" s="60">
        <f t="shared" ref="J65:J67" si="32">G65-(G65*$K$5)</f>
        <v>4445.8134362246992</v>
      </c>
      <c r="K65" s="61">
        <f t="shared" ref="K65:K67" si="33">ROUND(J65*F65,2)</f>
        <v>266748.81</v>
      </c>
    </row>
    <row r="66" spans="2:11" ht="18.95" customHeight="1" outlineLevel="2" x14ac:dyDescent="0.25">
      <c r="B66" s="56" t="s">
        <v>157</v>
      </c>
      <c r="C66" s="57" t="s">
        <v>155</v>
      </c>
      <c r="D66" s="58" t="s">
        <v>158</v>
      </c>
      <c r="E66" s="59" t="s">
        <v>14</v>
      </c>
      <c r="F66" s="8">
        <v>20</v>
      </c>
      <c r="G66" s="9">
        <v>10972.896196048421</v>
      </c>
      <c r="H66" s="10">
        <f t="shared" si="31"/>
        <v>219457.92000000001</v>
      </c>
      <c r="J66" s="60">
        <f t="shared" si="32"/>
        <v>10972.896196048421</v>
      </c>
      <c r="K66" s="61">
        <f t="shared" si="33"/>
        <v>219457.92000000001</v>
      </c>
    </row>
    <row r="67" spans="2:11" ht="18.95" customHeight="1" outlineLevel="2" x14ac:dyDescent="0.25">
      <c r="B67" s="56" t="s">
        <v>159</v>
      </c>
      <c r="C67" s="57" t="s">
        <v>155</v>
      </c>
      <c r="D67" s="58" t="s">
        <v>160</v>
      </c>
      <c r="E67" s="59" t="s">
        <v>14</v>
      </c>
      <c r="F67" s="8">
        <v>15</v>
      </c>
      <c r="G67" s="9">
        <v>13739.809709681233</v>
      </c>
      <c r="H67" s="10">
        <f t="shared" si="31"/>
        <v>206097.15</v>
      </c>
      <c r="J67" s="60">
        <f t="shared" si="32"/>
        <v>13739.809709681233</v>
      </c>
      <c r="K67" s="61">
        <f t="shared" si="33"/>
        <v>206097.15</v>
      </c>
    </row>
    <row r="68" spans="2:11" ht="18.95" customHeight="1" x14ac:dyDescent="0.25">
      <c r="B68" s="41" t="s">
        <v>161</v>
      </c>
      <c r="C68" s="42"/>
      <c r="D68" s="43" t="s">
        <v>162</v>
      </c>
      <c r="E68" s="44"/>
      <c r="F68" s="2"/>
      <c r="G68" s="3"/>
      <c r="H68" s="4">
        <f>H69+H77+H84+H87+H89</f>
        <v>2089573.1199999996</v>
      </c>
      <c r="J68" s="54"/>
      <c r="K68" s="55">
        <f>K69+K77+K84+K87+K89</f>
        <v>2089573.1199999996</v>
      </c>
    </row>
    <row r="69" spans="2:11" ht="18.95" customHeight="1" outlineLevel="1" x14ac:dyDescent="0.25">
      <c r="B69" s="48" t="s">
        <v>163</v>
      </c>
      <c r="C69" s="49"/>
      <c r="D69" s="50" t="s">
        <v>164</v>
      </c>
      <c r="E69" s="51"/>
      <c r="F69" s="5"/>
      <c r="G69" s="6"/>
      <c r="H69" s="7">
        <f>H70+H72</f>
        <v>76659.179999999993</v>
      </c>
      <c r="J69" s="52"/>
      <c r="K69" s="53">
        <f>K70+K72</f>
        <v>76659.179999999993</v>
      </c>
    </row>
    <row r="70" spans="2:11" ht="18.95" customHeight="1" outlineLevel="2" x14ac:dyDescent="0.25">
      <c r="B70" s="56" t="s">
        <v>165</v>
      </c>
      <c r="C70" s="57"/>
      <c r="D70" s="58" t="s">
        <v>166</v>
      </c>
      <c r="E70" s="59"/>
      <c r="F70" s="8"/>
      <c r="G70" s="9"/>
      <c r="H70" s="10">
        <f>SUM(H71:H71)</f>
        <v>74014.17</v>
      </c>
      <c r="J70" s="60"/>
      <c r="K70" s="61">
        <f>SUM(K71:K71)</f>
        <v>74014.17</v>
      </c>
    </row>
    <row r="71" spans="2:11" ht="30" customHeight="1" outlineLevel="3" x14ac:dyDescent="0.25">
      <c r="B71" s="82" t="s">
        <v>167</v>
      </c>
      <c r="C71" s="83" t="s">
        <v>168</v>
      </c>
      <c r="D71" s="64" t="s">
        <v>169</v>
      </c>
      <c r="E71" s="84" t="s">
        <v>14</v>
      </c>
      <c r="F71" s="11">
        <v>84</v>
      </c>
      <c r="G71" s="12">
        <v>881.1210233146154</v>
      </c>
      <c r="H71" s="13">
        <f>ROUND(G71*F71,2)</f>
        <v>74014.17</v>
      </c>
      <c r="J71" s="68">
        <f>G71-(G71*$K$5)</f>
        <v>881.1210233146154</v>
      </c>
      <c r="K71" s="66">
        <f>ROUND(J71*F71,2)</f>
        <v>74014.17</v>
      </c>
    </row>
    <row r="72" spans="2:11" ht="18.95" customHeight="1" outlineLevel="2" x14ac:dyDescent="0.25">
      <c r="B72" s="56" t="s">
        <v>170</v>
      </c>
      <c r="C72" s="57"/>
      <c r="D72" s="58" t="s">
        <v>171</v>
      </c>
      <c r="E72" s="59"/>
      <c r="F72" s="8"/>
      <c r="G72" s="9"/>
      <c r="H72" s="10">
        <f>SUM(H73:H76)</f>
        <v>2645.01</v>
      </c>
      <c r="J72" s="60"/>
      <c r="K72" s="61">
        <f>SUM(K73:K76)</f>
        <v>2645.01</v>
      </c>
    </row>
    <row r="73" spans="2:11" ht="30" customHeight="1" outlineLevel="3" x14ac:dyDescent="0.25">
      <c r="B73" s="82" t="s">
        <v>172</v>
      </c>
      <c r="C73" s="85" t="s">
        <v>173</v>
      </c>
      <c r="D73" s="64" t="s">
        <v>174</v>
      </c>
      <c r="E73" s="84" t="s">
        <v>14</v>
      </c>
      <c r="F73" s="11">
        <v>1</v>
      </c>
      <c r="G73" s="12">
        <v>1209.3912873589402</v>
      </c>
      <c r="H73" s="13">
        <f t="shared" ref="H73:H76" si="34">ROUND(G73*F73,2)</f>
        <v>1209.3900000000001</v>
      </c>
      <c r="J73" s="68">
        <f t="shared" ref="J73:J76" si="35">G73-(G73*$K$5)</f>
        <v>1209.3912873589402</v>
      </c>
      <c r="K73" s="66">
        <f t="shared" ref="K73:K76" si="36">ROUND(J73*F73,2)</f>
        <v>1209.3900000000001</v>
      </c>
    </row>
    <row r="74" spans="2:11" ht="30" customHeight="1" outlineLevel="3" x14ac:dyDescent="0.25">
      <c r="B74" s="82" t="s">
        <v>175</v>
      </c>
      <c r="C74" s="85" t="s">
        <v>173</v>
      </c>
      <c r="D74" s="64" t="s">
        <v>176</v>
      </c>
      <c r="E74" s="84" t="s">
        <v>14</v>
      </c>
      <c r="F74" s="11">
        <v>1</v>
      </c>
      <c r="G74" s="12">
        <v>598.51176205954846</v>
      </c>
      <c r="H74" s="13">
        <f t="shared" si="34"/>
        <v>598.51</v>
      </c>
      <c r="J74" s="68">
        <f t="shared" si="35"/>
        <v>598.51176205954846</v>
      </c>
      <c r="K74" s="66">
        <f t="shared" si="36"/>
        <v>598.51</v>
      </c>
    </row>
    <row r="75" spans="2:11" ht="30" customHeight="1" outlineLevel="3" x14ac:dyDescent="0.25">
      <c r="B75" s="82" t="s">
        <v>177</v>
      </c>
      <c r="C75" s="85" t="s">
        <v>173</v>
      </c>
      <c r="D75" s="64" t="s">
        <v>178</v>
      </c>
      <c r="E75" s="84" t="s">
        <v>14</v>
      </c>
      <c r="F75" s="11">
        <v>1</v>
      </c>
      <c r="G75" s="12">
        <v>441.24213154229926</v>
      </c>
      <c r="H75" s="13">
        <f t="shared" si="34"/>
        <v>441.24</v>
      </c>
      <c r="J75" s="68">
        <f t="shared" si="35"/>
        <v>441.24213154229926</v>
      </c>
      <c r="K75" s="66">
        <f t="shared" si="36"/>
        <v>441.24</v>
      </c>
    </row>
    <row r="76" spans="2:11" ht="30" customHeight="1" outlineLevel="3" x14ac:dyDescent="0.25">
      <c r="B76" s="82" t="s">
        <v>179</v>
      </c>
      <c r="C76" s="85" t="s">
        <v>173</v>
      </c>
      <c r="D76" s="64" t="s">
        <v>180</v>
      </c>
      <c r="E76" s="84" t="s">
        <v>14</v>
      </c>
      <c r="F76" s="11">
        <v>1</v>
      </c>
      <c r="G76" s="12">
        <v>395.87234868516043</v>
      </c>
      <c r="H76" s="13">
        <f t="shared" si="34"/>
        <v>395.87</v>
      </c>
      <c r="J76" s="68">
        <f t="shared" si="35"/>
        <v>395.87234868516043</v>
      </c>
      <c r="K76" s="66">
        <f t="shared" si="36"/>
        <v>395.87</v>
      </c>
    </row>
    <row r="77" spans="2:11" ht="18.95" customHeight="1" outlineLevel="1" x14ac:dyDescent="0.25">
      <c r="B77" s="48" t="s">
        <v>181</v>
      </c>
      <c r="C77" s="49"/>
      <c r="D77" s="50" t="s">
        <v>182</v>
      </c>
      <c r="E77" s="51"/>
      <c r="F77" s="5"/>
      <c r="G77" s="6"/>
      <c r="H77" s="7">
        <f>SUM(H78:H83)</f>
        <v>1980404.3599999999</v>
      </c>
      <c r="J77" s="52"/>
      <c r="K77" s="53">
        <f>SUM(K78:K83)</f>
        <v>1980404.3599999999</v>
      </c>
    </row>
    <row r="78" spans="2:11" ht="18.95" customHeight="1" outlineLevel="2" x14ac:dyDescent="0.25">
      <c r="B78" s="56" t="s">
        <v>183</v>
      </c>
      <c r="C78" s="57" t="s">
        <v>184</v>
      </c>
      <c r="D78" s="58" t="s">
        <v>185</v>
      </c>
      <c r="E78" s="59" t="s">
        <v>186</v>
      </c>
      <c r="F78" s="8">
        <v>100</v>
      </c>
      <c r="G78" s="9">
        <v>24.579842430905106</v>
      </c>
      <c r="H78" s="10">
        <f t="shared" ref="H78:H83" si="37">ROUND(G78*F78,2)</f>
        <v>2457.98</v>
      </c>
      <c r="J78" s="60">
        <f t="shared" ref="J78:J83" si="38">G78-(G78*$K$5)</f>
        <v>24.579842430905106</v>
      </c>
      <c r="K78" s="61">
        <f t="shared" ref="K78:K83" si="39">ROUND(J78*F78,2)</f>
        <v>2457.98</v>
      </c>
    </row>
    <row r="79" spans="2:11" ht="18.95" customHeight="1" outlineLevel="2" x14ac:dyDescent="0.25">
      <c r="B79" s="56" t="s">
        <v>187</v>
      </c>
      <c r="C79" s="57" t="s">
        <v>188</v>
      </c>
      <c r="D79" s="58" t="s">
        <v>189</v>
      </c>
      <c r="E79" s="59" t="s">
        <v>186</v>
      </c>
      <c r="F79" s="8">
        <v>1650</v>
      </c>
      <c r="G79" s="9">
        <v>556.73729301075127</v>
      </c>
      <c r="H79" s="10">
        <f t="shared" si="37"/>
        <v>918616.53</v>
      </c>
      <c r="J79" s="60">
        <f t="shared" si="38"/>
        <v>556.73729301075127</v>
      </c>
      <c r="K79" s="61">
        <f t="shared" si="39"/>
        <v>918616.53</v>
      </c>
    </row>
    <row r="80" spans="2:11" ht="18.95" customHeight="1" outlineLevel="2" x14ac:dyDescent="0.25">
      <c r="B80" s="56" t="s">
        <v>190</v>
      </c>
      <c r="C80" s="57" t="s">
        <v>191</v>
      </c>
      <c r="D80" s="58" t="s">
        <v>192</v>
      </c>
      <c r="E80" s="59" t="s">
        <v>186</v>
      </c>
      <c r="F80" s="8">
        <v>2600</v>
      </c>
      <c r="G80" s="9">
        <v>398.6189846860097</v>
      </c>
      <c r="H80" s="10">
        <f t="shared" si="37"/>
        <v>1036409.36</v>
      </c>
      <c r="J80" s="60">
        <f t="shared" si="38"/>
        <v>398.6189846860097</v>
      </c>
      <c r="K80" s="61">
        <f t="shared" si="39"/>
        <v>1036409.36</v>
      </c>
    </row>
    <row r="81" spans="2:11" ht="18.95" customHeight="1" outlineLevel="2" x14ac:dyDescent="0.25">
      <c r="B81" s="56" t="s">
        <v>193</v>
      </c>
      <c r="C81" s="57" t="s">
        <v>194</v>
      </c>
      <c r="D81" s="58" t="s">
        <v>195</v>
      </c>
      <c r="E81" s="59" t="s">
        <v>186</v>
      </c>
      <c r="F81" s="8">
        <v>100</v>
      </c>
      <c r="G81" s="9">
        <v>150.8112501302902</v>
      </c>
      <c r="H81" s="10">
        <f t="shared" si="37"/>
        <v>15081.13</v>
      </c>
      <c r="J81" s="60">
        <f t="shared" si="38"/>
        <v>150.8112501302902</v>
      </c>
      <c r="K81" s="61">
        <f t="shared" si="39"/>
        <v>15081.13</v>
      </c>
    </row>
    <row r="82" spans="2:11" ht="18.95" customHeight="1" outlineLevel="2" x14ac:dyDescent="0.25">
      <c r="B82" s="56" t="s">
        <v>196</v>
      </c>
      <c r="C82" s="57" t="s">
        <v>197</v>
      </c>
      <c r="D82" s="58" t="s">
        <v>198</v>
      </c>
      <c r="E82" s="59" t="s">
        <v>43</v>
      </c>
      <c r="F82" s="8">
        <v>30</v>
      </c>
      <c r="G82" s="9">
        <v>75.346821614353459</v>
      </c>
      <c r="H82" s="10">
        <f t="shared" si="37"/>
        <v>2260.4</v>
      </c>
      <c r="J82" s="60">
        <f t="shared" si="38"/>
        <v>75.346821614353459</v>
      </c>
      <c r="K82" s="61">
        <f t="shared" si="39"/>
        <v>2260.4</v>
      </c>
    </row>
    <row r="83" spans="2:11" ht="18.95" customHeight="1" outlineLevel="2" x14ac:dyDescent="0.25">
      <c r="B83" s="56" t="s">
        <v>199</v>
      </c>
      <c r="C83" s="57" t="s">
        <v>200</v>
      </c>
      <c r="D83" s="58" t="s">
        <v>201</v>
      </c>
      <c r="E83" s="59" t="s">
        <v>186</v>
      </c>
      <c r="F83" s="8">
        <v>40</v>
      </c>
      <c r="G83" s="9">
        <v>139.47394481766219</v>
      </c>
      <c r="H83" s="10">
        <f t="shared" si="37"/>
        <v>5578.96</v>
      </c>
      <c r="J83" s="60">
        <f t="shared" si="38"/>
        <v>139.47394481766219</v>
      </c>
      <c r="K83" s="61">
        <f t="shared" si="39"/>
        <v>5578.96</v>
      </c>
    </row>
    <row r="84" spans="2:11" ht="18.95" customHeight="1" outlineLevel="1" x14ac:dyDescent="0.25">
      <c r="B84" s="48" t="s">
        <v>202</v>
      </c>
      <c r="C84" s="49"/>
      <c r="D84" s="50" t="s">
        <v>203</v>
      </c>
      <c r="E84" s="51"/>
      <c r="F84" s="5"/>
      <c r="G84" s="6"/>
      <c r="H84" s="7">
        <f>SUM(H85:H86)</f>
        <v>28202.46</v>
      </c>
      <c r="J84" s="52"/>
      <c r="K84" s="53">
        <f>SUM(K85:K86)</f>
        <v>28202.46</v>
      </c>
    </row>
    <row r="85" spans="2:11" ht="18.95" customHeight="1" outlineLevel="2" x14ac:dyDescent="0.25">
      <c r="B85" s="56" t="s">
        <v>204</v>
      </c>
      <c r="C85" s="57" t="s">
        <v>205</v>
      </c>
      <c r="D85" s="58" t="s">
        <v>206</v>
      </c>
      <c r="E85" s="59" t="s">
        <v>207</v>
      </c>
      <c r="F85" s="8">
        <v>5</v>
      </c>
      <c r="G85" s="9">
        <v>3250.3938945866598</v>
      </c>
      <c r="H85" s="10">
        <f t="shared" ref="H85:H86" si="40">ROUND(G85*F85,2)</f>
        <v>16251.97</v>
      </c>
      <c r="J85" s="60">
        <f t="shared" ref="J85:J86" si="41">G85-(G85*$K$5)</f>
        <v>3250.3938945866598</v>
      </c>
      <c r="K85" s="61">
        <f t="shared" ref="K85:K86" si="42">ROUND(J85*F85,2)</f>
        <v>16251.97</v>
      </c>
    </row>
    <row r="86" spans="2:11" ht="18.95" customHeight="1" outlineLevel="2" x14ac:dyDescent="0.25">
      <c r="B86" s="56" t="s">
        <v>208</v>
      </c>
      <c r="C86" s="57" t="s">
        <v>205</v>
      </c>
      <c r="D86" s="58" t="s">
        <v>209</v>
      </c>
      <c r="E86" s="59" t="s">
        <v>207</v>
      </c>
      <c r="F86" s="8">
        <v>5</v>
      </c>
      <c r="G86" s="9">
        <v>2390.0975849754</v>
      </c>
      <c r="H86" s="10">
        <f t="shared" si="40"/>
        <v>11950.49</v>
      </c>
      <c r="J86" s="60">
        <f t="shared" si="41"/>
        <v>2390.0975849754</v>
      </c>
      <c r="K86" s="61">
        <f t="shared" si="42"/>
        <v>11950.49</v>
      </c>
    </row>
    <row r="87" spans="2:11" ht="18.95" customHeight="1" outlineLevel="1" x14ac:dyDescent="0.25">
      <c r="B87" s="48" t="s">
        <v>210</v>
      </c>
      <c r="C87" s="49"/>
      <c r="D87" s="50" t="s">
        <v>211</v>
      </c>
      <c r="E87" s="51"/>
      <c r="F87" s="5"/>
      <c r="G87" s="6"/>
      <c r="H87" s="7">
        <f>SUM(H88:H88)</f>
        <v>1760.2</v>
      </c>
      <c r="J87" s="52"/>
      <c r="K87" s="53">
        <f>SUM(K88:K88)</f>
        <v>1760.2</v>
      </c>
    </row>
    <row r="88" spans="2:11" ht="18.95" customHeight="1" outlineLevel="2" x14ac:dyDescent="0.25">
      <c r="B88" s="56" t="s">
        <v>212</v>
      </c>
      <c r="C88" s="57" t="s">
        <v>213</v>
      </c>
      <c r="D88" s="58" t="s">
        <v>214</v>
      </c>
      <c r="E88" s="59" t="s">
        <v>186</v>
      </c>
      <c r="F88" s="8">
        <v>10</v>
      </c>
      <c r="G88" s="9">
        <v>176.02036004880677</v>
      </c>
      <c r="H88" s="10">
        <f>ROUND(G88*F88,2)</f>
        <v>1760.2</v>
      </c>
      <c r="J88" s="60">
        <f>G88-(G88*$K$5)</f>
        <v>176.02036004880677</v>
      </c>
      <c r="K88" s="61">
        <f>ROUND(J88*F88,2)</f>
        <v>1760.2</v>
      </c>
    </row>
    <row r="89" spans="2:11" ht="18.95" customHeight="1" outlineLevel="1" x14ac:dyDescent="0.25">
      <c r="B89" s="48" t="s">
        <v>215</v>
      </c>
      <c r="C89" s="49"/>
      <c r="D89" s="50" t="s">
        <v>216</v>
      </c>
      <c r="E89" s="51"/>
      <c r="F89" s="5"/>
      <c r="G89" s="6"/>
      <c r="H89" s="7">
        <f>SUM(H90:H91)</f>
        <v>2546.92</v>
      </c>
      <c r="J89" s="52"/>
      <c r="K89" s="53">
        <f>SUM(K90:K91)</f>
        <v>2546.92</v>
      </c>
    </row>
    <row r="90" spans="2:11" ht="18.95" customHeight="1" outlineLevel="2" x14ac:dyDescent="0.25">
      <c r="B90" s="56" t="s">
        <v>217</v>
      </c>
      <c r="C90" s="57" t="s">
        <v>218</v>
      </c>
      <c r="D90" s="58" t="s">
        <v>219</v>
      </c>
      <c r="E90" s="59" t="s">
        <v>207</v>
      </c>
      <c r="F90" s="8">
        <v>5</v>
      </c>
      <c r="G90" s="9">
        <v>393.64336703274085</v>
      </c>
      <c r="H90" s="10">
        <f t="shared" ref="H90:H91" si="43">ROUND(G90*F90,2)</f>
        <v>1968.22</v>
      </c>
      <c r="J90" s="60">
        <f t="shared" ref="J90:J91" si="44">G90-(G90*$K$5)</f>
        <v>393.64336703274085</v>
      </c>
      <c r="K90" s="61">
        <f t="shared" ref="K90:K91" si="45">ROUND(J90*F90,2)</f>
        <v>1968.22</v>
      </c>
    </row>
    <row r="91" spans="2:11" ht="18.95" customHeight="1" outlineLevel="2" x14ac:dyDescent="0.25">
      <c r="B91" s="56" t="s">
        <v>220</v>
      </c>
      <c r="C91" s="57" t="s">
        <v>221</v>
      </c>
      <c r="D91" s="58" t="s">
        <v>222</v>
      </c>
      <c r="E91" s="59" t="s">
        <v>207</v>
      </c>
      <c r="F91" s="8">
        <v>1</v>
      </c>
      <c r="G91" s="9">
        <v>578.70436039078345</v>
      </c>
      <c r="H91" s="10">
        <f t="shared" si="43"/>
        <v>578.70000000000005</v>
      </c>
      <c r="J91" s="60">
        <f t="shared" si="44"/>
        <v>578.70436039078345</v>
      </c>
      <c r="K91" s="61">
        <f t="shared" si="45"/>
        <v>578.70000000000005</v>
      </c>
    </row>
    <row r="92" spans="2:11" ht="18.95" customHeight="1" x14ac:dyDescent="0.25">
      <c r="B92" s="41" t="s">
        <v>223</v>
      </c>
      <c r="C92" s="42"/>
      <c r="D92" s="43" t="s">
        <v>224</v>
      </c>
      <c r="E92" s="44"/>
      <c r="F92" s="2"/>
      <c r="G92" s="3"/>
      <c r="H92" s="4">
        <f>H93+H96+H102</f>
        <v>21415.33</v>
      </c>
      <c r="J92" s="54"/>
      <c r="K92" s="55">
        <f>K93+K96+K102</f>
        <v>21415.33</v>
      </c>
    </row>
    <row r="93" spans="2:11" ht="18.95" customHeight="1" outlineLevel="1" x14ac:dyDescent="0.25">
      <c r="B93" s="48" t="s">
        <v>225</v>
      </c>
      <c r="C93" s="49"/>
      <c r="D93" s="50" t="s">
        <v>226</v>
      </c>
      <c r="E93" s="51"/>
      <c r="F93" s="5"/>
      <c r="G93" s="6"/>
      <c r="H93" s="7">
        <f>SUM(H94:H95)</f>
        <v>9206.5</v>
      </c>
      <c r="J93" s="52"/>
      <c r="K93" s="53">
        <f>SUM(K94:K95)</f>
        <v>9206.5</v>
      </c>
    </row>
    <row r="94" spans="2:11" ht="18.95" customHeight="1" outlineLevel="2" x14ac:dyDescent="0.25">
      <c r="B94" s="56" t="s">
        <v>227</v>
      </c>
      <c r="C94" s="57" t="s">
        <v>228</v>
      </c>
      <c r="D94" s="58" t="s">
        <v>229</v>
      </c>
      <c r="E94" s="59" t="s">
        <v>43</v>
      </c>
      <c r="F94" s="8">
        <v>5</v>
      </c>
      <c r="G94" s="9">
        <v>495.64257074831914</v>
      </c>
      <c r="H94" s="10">
        <f t="shared" ref="H94:H95" si="46">ROUND(G94*F94,2)</f>
        <v>2478.21</v>
      </c>
      <c r="J94" s="60">
        <f t="shared" ref="J94:J95" si="47">G94-(G94*$K$5)</f>
        <v>495.64257074831914</v>
      </c>
      <c r="K94" s="61">
        <f t="shared" ref="K94:K95" si="48">ROUND(J94*F94,2)</f>
        <v>2478.21</v>
      </c>
    </row>
    <row r="95" spans="2:11" ht="18.95" customHeight="1" outlineLevel="2" x14ac:dyDescent="0.25">
      <c r="B95" s="56" t="s">
        <v>230</v>
      </c>
      <c r="C95" s="57" t="s">
        <v>231</v>
      </c>
      <c r="D95" s="58" t="s">
        <v>232</v>
      </c>
      <c r="E95" s="59" t="s">
        <v>14</v>
      </c>
      <c r="F95" s="8">
        <v>1</v>
      </c>
      <c r="G95" s="9">
        <v>6728.2905188744626</v>
      </c>
      <c r="H95" s="10">
        <f t="shared" si="46"/>
        <v>6728.29</v>
      </c>
      <c r="J95" s="60">
        <f t="shared" si="47"/>
        <v>6728.2905188744626</v>
      </c>
      <c r="K95" s="61">
        <f t="shared" si="48"/>
        <v>6728.29</v>
      </c>
    </row>
    <row r="96" spans="2:11" ht="18.95" customHeight="1" outlineLevel="1" x14ac:dyDescent="0.25">
      <c r="B96" s="48" t="s">
        <v>233</v>
      </c>
      <c r="C96" s="49"/>
      <c r="D96" s="50" t="s">
        <v>234</v>
      </c>
      <c r="E96" s="51"/>
      <c r="F96" s="5"/>
      <c r="G96" s="6"/>
      <c r="H96" s="7">
        <f>H97+H99</f>
        <v>3977.0199999999995</v>
      </c>
      <c r="J96" s="52"/>
      <c r="K96" s="53">
        <f>K97+K99</f>
        <v>3977.0199999999995</v>
      </c>
    </row>
    <row r="97" spans="2:11" ht="18.95" customHeight="1" outlineLevel="2" x14ac:dyDescent="0.25">
      <c r="B97" s="56" t="s">
        <v>235</v>
      </c>
      <c r="C97" s="57"/>
      <c r="D97" s="58" t="s">
        <v>236</v>
      </c>
      <c r="E97" s="59"/>
      <c r="F97" s="8"/>
      <c r="G97" s="9"/>
      <c r="H97" s="10">
        <f>SUM(H98:H98)</f>
        <v>2907.41</v>
      </c>
      <c r="J97" s="60"/>
      <c r="K97" s="61">
        <f>SUM(K98:K98)</f>
        <v>2907.41</v>
      </c>
    </row>
    <row r="98" spans="2:11" ht="18.95" customHeight="1" outlineLevel="3" x14ac:dyDescent="0.25">
      <c r="B98" s="86" t="s">
        <v>237</v>
      </c>
      <c r="C98" s="87" t="s">
        <v>238</v>
      </c>
      <c r="D98" s="64" t="s">
        <v>239</v>
      </c>
      <c r="E98" s="67" t="s">
        <v>43</v>
      </c>
      <c r="F98" s="11">
        <v>10</v>
      </c>
      <c r="G98" s="12">
        <v>290.74075606186784</v>
      </c>
      <c r="H98" s="13">
        <f>ROUND(G98*F98,2)</f>
        <v>2907.41</v>
      </c>
      <c r="J98" s="68">
        <f>G98-(G98*$K$5)</f>
        <v>290.74075606186784</v>
      </c>
      <c r="K98" s="66">
        <f>ROUND(J98*F98,2)</f>
        <v>2907.41</v>
      </c>
    </row>
    <row r="99" spans="2:11" ht="18.95" customHeight="1" outlineLevel="2" x14ac:dyDescent="0.25">
      <c r="B99" s="56" t="s">
        <v>240</v>
      </c>
      <c r="C99" s="57"/>
      <c r="D99" s="58" t="s">
        <v>241</v>
      </c>
      <c r="E99" s="59"/>
      <c r="F99" s="8"/>
      <c r="G99" s="9"/>
      <c r="H99" s="10">
        <f>SUM(H100:H101)</f>
        <v>1069.6099999999999</v>
      </c>
      <c r="J99" s="60"/>
      <c r="K99" s="61">
        <f>SUM(K100:K101)</f>
        <v>1069.6099999999999</v>
      </c>
    </row>
    <row r="100" spans="2:11" ht="18.95" customHeight="1" outlineLevel="3" x14ac:dyDescent="0.25">
      <c r="B100" s="86" t="s">
        <v>242</v>
      </c>
      <c r="C100" s="87" t="s">
        <v>243</v>
      </c>
      <c r="D100" s="64" t="s">
        <v>244</v>
      </c>
      <c r="E100" s="67" t="s">
        <v>14</v>
      </c>
      <c r="F100" s="11">
        <v>1</v>
      </c>
      <c r="G100" s="12">
        <v>462.34216713133219</v>
      </c>
      <c r="H100" s="13">
        <f>ROUND(G100*F100,2)</f>
        <v>462.34</v>
      </c>
      <c r="J100" s="68">
        <f t="shared" ref="J100:J101" si="49">G100-(G100*$K$5)</f>
        <v>462.34216713133219</v>
      </c>
      <c r="K100" s="66">
        <f t="shared" ref="K100:K101" si="50">ROUND(J100*F100,2)</f>
        <v>462.34</v>
      </c>
    </row>
    <row r="101" spans="2:11" ht="30" customHeight="1" outlineLevel="3" x14ac:dyDescent="0.25">
      <c r="B101" s="86" t="s">
        <v>245</v>
      </c>
      <c r="C101" s="87" t="s">
        <v>246</v>
      </c>
      <c r="D101" s="64" t="s">
        <v>247</v>
      </c>
      <c r="E101" s="67" t="s">
        <v>14</v>
      </c>
      <c r="F101" s="11">
        <v>1</v>
      </c>
      <c r="G101" s="12">
        <v>607.27045869575659</v>
      </c>
      <c r="H101" s="13">
        <f>ROUND(G101*F101,2)</f>
        <v>607.27</v>
      </c>
      <c r="J101" s="68">
        <f t="shared" si="49"/>
        <v>607.27045869575659</v>
      </c>
      <c r="K101" s="66">
        <f t="shared" si="50"/>
        <v>607.27</v>
      </c>
    </row>
    <row r="102" spans="2:11" ht="18.95" customHeight="1" outlineLevel="1" x14ac:dyDescent="0.25">
      <c r="B102" s="48" t="s">
        <v>248</v>
      </c>
      <c r="C102" s="49"/>
      <c r="D102" s="50" t="s">
        <v>249</v>
      </c>
      <c r="E102" s="51"/>
      <c r="F102" s="5"/>
      <c r="G102" s="6"/>
      <c r="H102" s="7">
        <f>SUM(H103:H103)</f>
        <v>8231.81</v>
      </c>
      <c r="J102" s="52"/>
      <c r="K102" s="53">
        <f>SUM(K103:K103)</f>
        <v>8231.81</v>
      </c>
    </row>
    <row r="103" spans="2:11" ht="30" customHeight="1" outlineLevel="2" thickBot="1" x14ac:dyDescent="0.3">
      <c r="B103" s="56" t="s">
        <v>250</v>
      </c>
      <c r="C103" s="57" t="s">
        <v>251</v>
      </c>
      <c r="D103" s="58" t="s">
        <v>252</v>
      </c>
      <c r="E103" s="59" t="s">
        <v>14</v>
      </c>
      <c r="F103" s="8">
        <v>1</v>
      </c>
      <c r="G103" s="9">
        <v>8231.8102464634339</v>
      </c>
      <c r="H103" s="10">
        <f>ROUND(G103*F103,2)</f>
        <v>8231.81</v>
      </c>
      <c r="J103" s="88">
        <f>G103-(G103*$K$5)</f>
        <v>8231.8102464634339</v>
      </c>
      <c r="K103" s="89">
        <f>ROUND(J103*F103,2)</f>
        <v>8231.81</v>
      </c>
    </row>
    <row r="104" spans="2:11" ht="18.95" customHeight="1" x14ac:dyDescent="0.25">
      <c r="B104" s="90"/>
      <c r="C104" s="91"/>
      <c r="D104" s="91"/>
      <c r="E104" s="91"/>
      <c r="F104" s="91"/>
      <c r="G104" s="91"/>
      <c r="H104" s="92" t="s">
        <v>253</v>
      </c>
      <c r="J104" s="93"/>
      <c r="K104" s="94" t="s">
        <v>253</v>
      </c>
    </row>
    <row r="105" spans="2:11" ht="18.95" customHeight="1" thickBot="1" x14ac:dyDescent="0.3">
      <c r="B105" s="95"/>
      <c r="C105" s="96"/>
      <c r="D105" s="96"/>
      <c r="E105" s="96"/>
      <c r="F105" s="96"/>
      <c r="G105" s="97"/>
      <c r="H105" s="98">
        <f>H7+H10+H13+H17+H55+H68+H92</f>
        <v>16507216.689999999</v>
      </c>
      <c r="J105" s="99"/>
      <c r="K105" s="100">
        <f>K7+K10+K13+K17+K55+K68+K92</f>
        <v>16507216.689999999</v>
      </c>
    </row>
    <row r="106" spans="2:11" ht="7.5" customHeight="1" x14ac:dyDescent="0.25"/>
    <row r="108" spans="2:11" x14ac:dyDescent="0.25">
      <c r="G108" s="101"/>
      <c r="H108" s="102"/>
    </row>
    <row r="109" spans="2:11" x14ac:dyDescent="0.25">
      <c r="G109" s="101"/>
      <c r="H109" s="102"/>
    </row>
    <row r="110" spans="2:11" x14ac:dyDescent="0.25">
      <c r="H110" s="102"/>
    </row>
    <row r="114" spans="8:8" x14ac:dyDescent="0.25">
      <c r="H114" s="101"/>
    </row>
  </sheetData>
  <sheetProtection algorithmName="SHA-512" hashValue="3ll8kZD4xR1a2+bQrkLd039beZoTb3EpB4qCYGsvGgXPEUTuHr6A7vKwcqIcK5RGfVJAHQPgliHzjitrBOk1/A==" saltValue="w9iZMqCXf1Wp26KhTkY9VA==" spinCount="100000" sheet="1" objects="1" scenarios="1" selectLockedCells="1"/>
  <mergeCells count="10">
    <mergeCell ref="J4:K4"/>
    <mergeCell ref="B104:G104"/>
    <mergeCell ref="B105:G105"/>
    <mergeCell ref="B4:D4"/>
    <mergeCell ref="E4:H4"/>
    <mergeCell ref="B5:D5"/>
    <mergeCell ref="E5:H5"/>
    <mergeCell ref="B2:D3"/>
    <mergeCell ref="E2:F2"/>
    <mergeCell ref="E3:F3"/>
  </mergeCells>
  <dataValidations disablePrompts="1" count="4">
    <dataValidation type="decimal" allowBlank="1" showInputMessage="1" showErrorMessage="1" errorTitle="Percentual inválido!" error="O valor inserido está fora dos parâmetros estabelecidos no edital." promptTitle="FATOR DE DESCONTO" prompt="Insira o percentual de desconto sobre o preço de referência da Administração, conforme proposta de preços." sqref="K5" xr:uid="{63552B67-12FF-48A2-A4F0-855F1FC105D9}">
      <formula1>0</formula1>
      <formula2>1</formula2>
    </dataValidation>
    <dataValidation allowBlank="1" showInputMessage="1" showErrorMessage="1" promptTitle="Empresa licitante" prompt="Insira o nome da empresa licitante, responsável por esta Planilha de Preços Unitários." sqref="B5:D5" xr:uid="{8E9F02A1-1E83-461E-99FB-4DCE97308D34}"/>
    <dataValidation allowBlank="1" showInputMessage="1" showErrorMessage="1" promptTitle="Revisão" prompt="Versão ou revisão desta Planilha de Preços Unitários, apresentada pela licitante." sqref="G3" xr:uid="{FAC95C14-21A5-4C4F-973E-B98184478EF2}"/>
    <dataValidation allowBlank="1" showInputMessage="1" showErrorMessage="1" promptTitle="Data" prompt="Data da versão ou revisão desta Planilha de Preços Unitários." sqref="H3" xr:uid="{2F4B4A4D-542D-405E-B636-33F3599AEB3A}"/>
  </dataValidations>
  <printOptions horizontalCentered="1" verticalCentered="1"/>
  <pageMargins left="0" right="0" top="0.59055118110236227" bottom="0.78740157480314965" header="0" footer="0"/>
  <pageSetup paperSize="9" scale="69" fitToHeight="0" orientation="landscape" r:id="rId1"/>
  <headerFooter scaleWithDoc="0" alignWithMargins="0">
    <oddFooter>&amp;L&amp;"-,Negrito"&amp;12EXECUÇÃO&amp;C&amp;"-,Negrito"&amp;12VERIFICAÇÃO&amp;R&amp;"-,Negrito"&amp;12APROVAÇÃO</oddFooter>
    <firstFooter>&amp;L&amp;"-,Negrito"EXECUÇÃO&amp;C&amp;"-,Negrito"VERIFICAÇÃO&amp;R&amp;"-,Negrito"APROVAÇÃO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lote 7</vt:lpstr>
      <vt:lpstr>'lote 7'!Área_de_Impressão</vt:lpstr>
      <vt:lpstr>'lote 7'!Títulos_de_Impressão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Souza da Costa</dc:creator>
  <cp:lastModifiedBy>David Souza da Costa</cp:lastModifiedBy>
  <cp:lastPrinted>2024-02-09T14:47:53Z</cp:lastPrinted>
  <dcterms:created xsi:type="dcterms:W3CDTF">2024-02-08T12:56:46Z</dcterms:created>
  <dcterms:modified xsi:type="dcterms:W3CDTF">2024-04-11T17:49:48Z</dcterms:modified>
</cp:coreProperties>
</file>