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PL\2. LICITAÇÕES\2. LICITAÇÃO CIGÁS\2026\LC_90012_2026 - Conversão de equipamentos\"/>
    </mc:Choice>
  </mc:AlternateContent>
  <bookViews>
    <workbookView xWindow="0" yWindow="0" windowWidth="28800" windowHeight="119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86" i="1"/>
  <c r="H73" i="1"/>
  <c r="H62" i="1"/>
  <c r="H61" i="1"/>
  <c r="H56" i="1"/>
  <c r="H51" i="1"/>
  <c r="H48" i="1"/>
  <c r="H44" i="1"/>
  <c r="H41" i="1"/>
  <c r="H40" i="1"/>
  <c r="H37" i="1"/>
  <c r="H23" i="1"/>
  <c r="H15" i="1"/>
  <c r="H9" i="1"/>
  <c r="H66" i="1" l="1"/>
  <c r="I66" i="1" s="1"/>
  <c r="F66" i="1"/>
  <c r="F85" i="1"/>
  <c r="H85" i="1"/>
  <c r="I85" i="1" s="1"/>
  <c r="H92" i="1"/>
  <c r="I92" i="1" s="1"/>
  <c r="F92" i="1"/>
  <c r="H68" i="1"/>
  <c r="I68" i="1" s="1"/>
  <c r="F68" i="1"/>
  <c r="H80" i="1"/>
  <c r="I80" i="1" s="1"/>
  <c r="F80" i="1"/>
  <c r="F67" i="1"/>
  <c r="H67" i="1"/>
  <c r="I67" i="1" s="1"/>
  <c r="F70" i="1"/>
  <c r="H70" i="1"/>
  <c r="I70" i="1" s="1"/>
  <c r="F60" i="1"/>
  <c r="H60" i="1"/>
  <c r="I60" i="1" s="1"/>
  <c r="H90" i="1"/>
  <c r="I90" i="1" s="1"/>
  <c r="F90" i="1"/>
  <c r="F14" i="1"/>
  <c r="H14" i="1"/>
  <c r="I14" i="1" s="1"/>
  <c r="H55" i="1"/>
  <c r="I55" i="1" s="1"/>
  <c r="F55" i="1"/>
  <c r="H65" i="1"/>
  <c r="I65" i="1" s="1"/>
  <c r="F65" i="1"/>
  <c r="F94" i="1"/>
  <c r="H94" i="1"/>
  <c r="I94" i="1" s="1"/>
  <c r="H39" i="1"/>
  <c r="I39" i="1" s="1"/>
  <c r="F39" i="1"/>
  <c r="H84" i="1"/>
  <c r="I84" i="1" s="1"/>
  <c r="F84" i="1"/>
  <c r="H64" i="1"/>
  <c r="I64" i="1" s="1"/>
  <c r="F64" i="1"/>
  <c r="H34" i="1"/>
  <c r="I34" i="1" s="1"/>
  <c r="F34" i="1"/>
  <c r="F57" i="1"/>
  <c r="H57" i="1"/>
  <c r="I57" i="1" s="1"/>
  <c r="H78" i="1"/>
  <c r="I78" i="1" s="1"/>
  <c r="F78" i="1"/>
  <c r="H87" i="1"/>
  <c r="I87" i="1" s="1"/>
  <c r="F87" i="1"/>
  <c r="F35" i="1"/>
  <c r="H35" i="1"/>
  <c r="I35" i="1" s="1"/>
  <c r="H75" i="1"/>
  <c r="I75" i="1" s="1"/>
  <c r="F75" i="1"/>
  <c r="H58" i="1"/>
  <c r="I58" i="1" s="1"/>
  <c r="F58" i="1"/>
  <c r="F11" i="1"/>
  <c r="H11" i="1"/>
  <c r="I11" i="1" s="1"/>
  <c r="H83" i="1"/>
  <c r="I83" i="1" s="1"/>
  <c r="F83" i="1"/>
  <c r="H59" i="1"/>
  <c r="I59" i="1" s="1"/>
  <c r="F59" i="1"/>
  <c r="F79" i="1"/>
  <c r="H79" i="1"/>
  <c r="I79" i="1" s="1"/>
  <c r="F33" i="1"/>
  <c r="H33" i="1"/>
  <c r="I33" i="1" s="1"/>
  <c r="H95" i="1"/>
  <c r="I95" i="1" s="1"/>
  <c r="F95" i="1"/>
  <c r="H98" i="1"/>
  <c r="I98" i="1" s="1"/>
  <c r="F98" i="1"/>
  <c r="F22" i="1"/>
  <c r="H22" i="1"/>
  <c r="I22" i="1" s="1"/>
  <c r="H105" i="1"/>
  <c r="I105" i="1" s="1"/>
  <c r="F105" i="1"/>
  <c r="F56" i="1" l="1"/>
  <c r="I56" i="1"/>
  <c r="F97" i="1"/>
  <c r="H97" i="1"/>
  <c r="I97" i="1" s="1"/>
  <c r="F19" i="1"/>
  <c r="H19" i="1"/>
  <c r="I19" i="1" s="1"/>
  <c r="H89" i="1"/>
  <c r="I89" i="1" s="1"/>
  <c r="F89" i="1"/>
  <c r="F42" i="1"/>
  <c r="H42" i="1"/>
  <c r="I42" i="1" s="1"/>
  <c r="H72" i="1"/>
  <c r="I72" i="1" s="1"/>
  <c r="F72" i="1"/>
  <c r="F45" i="1"/>
  <c r="H45" i="1"/>
  <c r="I45" i="1" s="1"/>
  <c r="H18" i="1"/>
  <c r="I18" i="1" s="1"/>
  <c r="F18" i="1"/>
  <c r="H47" i="1"/>
  <c r="I47" i="1" s="1"/>
  <c r="F47" i="1"/>
  <c r="F91" i="1"/>
  <c r="H91" i="1"/>
  <c r="I91" i="1" s="1"/>
  <c r="F17" i="1"/>
  <c r="H17" i="1"/>
  <c r="I17" i="1" s="1"/>
  <c r="F88" i="1"/>
  <c r="H88" i="1"/>
  <c r="I88" i="1" s="1"/>
  <c r="F20" i="1"/>
  <c r="H20" i="1"/>
  <c r="I20" i="1" s="1"/>
  <c r="H102" i="1"/>
  <c r="I102" i="1" s="1"/>
  <c r="F102" i="1"/>
  <c r="H103" i="1"/>
  <c r="I103" i="1" s="1"/>
  <c r="F103" i="1"/>
  <c r="H50" i="1"/>
  <c r="I50" i="1" s="1"/>
  <c r="F50" i="1"/>
  <c r="H25" i="1"/>
  <c r="I25" i="1" s="1"/>
  <c r="F25" i="1"/>
  <c r="H43" i="1"/>
  <c r="I43" i="1" s="1"/>
  <c r="F43" i="1"/>
  <c r="F38" i="1"/>
  <c r="F37" i="1" s="1"/>
  <c r="H38" i="1"/>
  <c r="I38" i="1" s="1"/>
  <c r="I37" i="1" s="1"/>
  <c r="H74" i="1"/>
  <c r="I74" i="1" s="1"/>
  <c r="F74" i="1"/>
  <c r="H93" i="1"/>
  <c r="I93" i="1" s="1"/>
  <c r="F93" i="1"/>
  <c r="H104" i="1"/>
  <c r="I104" i="1" s="1"/>
  <c r="F104" i="1"/>
  <c r="H32" i="1"/>
  <c r="I32" i="1" s="1"/>
  <c r="F32" i="1"/>
  <c r="H81" i="1"/>
  <c r="I81" i="1" s="1"/>
  <c r="F81" i="1"/>
  <c r="H21" i="1"/>
  <c r="I21" i="1" s="1"/>
  <c r="F21" i="1"/>
  <c r="F29" i="1"/>
  <c r="H29" i="1"/>
  <c r="I29" i="1" s="1"/>
  <c r="H46" i="1"/>
  <c r="I46" i="1" s="1"/>
  <c r="F46" i="1"/>
  <c r="H28" i="1"/>
  <c r="I28" i="1" s="1"/>
  <c r="F28" i="1"/>
  <c r="F36" i="1"/>
  <c r="H36" i="1"/>
  <c r="I36" i="1" s="1"/>
  <c r="H49" i="1"/>
  <c r="I49" i="1" s="1"/>
  <c r="F49" i="1"/>
  <c r="F16" i="1"/>
  <c r="H16" i="1"/>
  <c r="I16" i="1" s="1"/>
  <c r="H82" i="1"/>
  <c r="I82" i="1" s="1"/>
  <c r="F82" i="1"/>
  <c r="H101" i="1"/>
  <c r="I101" i="1" s="1"/>
  <c r="F101" i="1"/>
  <c r="H69" i="1"/>
  <c r="I69" i="1" s="1"/>
  <c r="F69" i="1"/>
  <c r="H96" i="1"/>
  <c r="I96" i="1" s="1"/>
  <c r="F96" i="1"/>
  <c r="H77" i="1"/>
  <c r="I77" i="1" s="1"/>
  <c r="F77" i="1"/>
  <c r="H63" i="1"/>
  <c r="I63" i="1" s="1"/>
  <c r="F63" i="1"/>
  <c r="H100" i="1"/>
  <c r="I100" i="1" s="1"/>
  <c r="F100" i="1"/>
  <c r="H71" i="1"/>
  <c r="I71" i="1" s="1"/>
  <c r="F71" i="1"/>
  <c r="F99" i="1" l="1"/>
  <c r="I99" i="1"/>
  <c r="F86" i="1"/>
  <c r="I86" i="1"/>
  <c r="I62" i="1"/>
  <c r="F62" i="1"/>
  <c r="F48" i="1"/>
  <c r="I48" i="1"/>
  <c r="I44" i="1"/>
  <c r="F44" i="1"/>
  <c r="I41" i="1"/>
  <c r="I40" i="1" s="1"/>
  <c r="F41" i="1"/>
  <c r="I15" i="1"/>
  <c r="F15" i="1"/>
  <c r="H54" i="1"/>
  <c r="I54" i="1" s="1"/>
  <c r="F54" i="1"/>
  <c r="H26" i="1"/>
  <c r="I26" i="1" s="1"/>
  <c r="F26" i="1"/>
  <c r="F27" i="1"/>
  <c r="H27" i="1"/>
  <c r="I27" i="1" s="1"/>
  <c r="H76" i="1"/>
  <c r="I76" i="1" s="1"/>
  <c r="I73" i="1" s="1"/>
  <c r="F76" i="1"/>
  <c r="F73" i="1" s="1"/>
  <c r="H31" i="1"/>
  <c r="I31" i="1" s="1"/>
  <c r="F31" i="1"/>
  <c r="F30" i="1"/>
  <c r="H30" i="1"/>
  <c r="I30" i="1" s="1"/>
  <c r="H13" i="1"/>
  <c r="I13" i="1" s="1"/>
  <c r="F13" i="1"/>
  <c r="H52" i="1"/>
  <c r="I52" i="1" s="1"/>
  <c r="F52" i="1"/>
  <c r="F24" i="1"/>
  <c r="H24" i="1"/>
  <c r="I24" i="1" s="1"/>
  <c r="H53" i="1"/>
  <c r="I53" i="1" s="1"/>
  <c r="F53" i="1"/>
  <c r="F40" i="1"/>
  <c r="F61" i="1" l="1"/>
  <c r="I61" i="1"/>
  <c r="I51" i="1"/>
  <c r="F51" i="1"/>
  <c r="I23" i="1"/>
  <c r="F23" i="1"/>
  <c r="F7" i="1"/>
  <c r="H7" i="1"/>
  <c r="I7" i="1" s="1"/>
  <c r="F8" i="1"/>
  <c r="H8" i="1"/>
  <c r="I8" i="1" s="1"/>
  <c r="I6" i="1" l="1"/>
  <c r="F6" i="1"/>
  <c r="H10" i="1"/>
  <c r="I10" i="1" s="1"/>
  <c r="I9" i="1" s="1"/>
  <c r="F10" i="1"/>
  <c r="F9" i="1" s="1"/>
  <c r="H12" i="1" l="1"/>
  <c r="I12" i="1" s="1"/>
  <c r="I107" i="1" s="1"/>
  <c r="F12" i="1"/>
  <c r="F107" i="1" s="1"/>
</calcChain>
</file>

<file path=xl/sharedStrings.xml><?xml version="1.0" encoding="utf-8"?>
<sst xmlns="http://schemas.openxmlformats.org/spreadsheetml/2006/main" count="334" uniqueCount="209">
  <si>
    <t>PLANILHA DE PREÇOS UNITÁRIOS</t>
  </si>
  <si>
    <t>PROJETO BÁSICO</t>
  </si>
  <si>
    <t>REVISÃO</t>
  </si>
  <si>
    <t>DATA</t>
  </si>
  <si>
    <t>Campos para preenchimento da Licitante</t>
  </si>
  <si>
    <t>PB-065/2025</t>
  </si>
  <si>
    <t>ORÇAMENTO DA EMPRESA LICITANTE:</t>
  </si>
  <si>
    <t>OBJETO DA OBRA/SERVIÇOS</t>
  </si>
  <si>
    <t>FATOR DE DESCONTO</t>
  </si>
  <si>
    <t>CONVERSÃO DE EQUIPAMENTOS, ADEQUAÇÃO DE AMBIENTES, INSTALAÇÃO DE PEQUENOS RAMAIS EM PEAD, CONJUNTOS DE REGULAGEM E MEDIÇÃO E REDES DE INTERLIGAÇÃO</t>
  </si>
  <si>
    <t>PERCENTUAL APLICADO</t>
  </si>
  <si>
    <t>ITENS</t>
  </si>
  <si>
    <t>DESCRIÇÃO DOS SERVIÇOS</t>
  </si>
  <si>
    <t>UN.</t>
  </si>
  <si>
    <t>QTD.</t>
  </si>
  <si>
    <t>PREÇO UNITÁRIO (R$)</t>
  </si>
  <si>
    <t>PREÇO TOTAL (R$)</t>
  </si>
  <si>
    <t>PREÇO UNIT. LICITANTE</t>
  </si>
  <si>
    <t>PREÇO TOTAL LICITANTE</t>
  </si>
  <si>
    <t>Mobilização e desmobilização</t>
  </si>
  <si>
    <t> </t>
  </si>
  <si>
    <t>1.1</t>
  </si>
  <si>
    <t>Mobilização</t>
  </si>
  <si>
    <t>vb</t>
  </si>
  <si>
    <t xml:space="preserve"> </t>
  </si>
  <si>
    <t>1.2</t>
  </si>
  <si>
    <t xml:space="preserve">Desmobilização </t>
  </si>
  <si>
    <t>Administração de obra</t>
  </si>
  <si>
    <t>2.1</t>
  </si>
  <si>
    <t xml:space="preserve">Administração local </t>
  </si>
  <si>
    <t>un</t>
  </si>
  <si>
    <t>2.2</t>
  </si>
  <si>
    <t>Instalação e manutenção de canteiro de obras</t>
  </si>
  <si>
    <t>APC - Aprovação de Projeto Conceitual</t>
  </si>
  <si>
    <t>Implantação de ramais de atendimento de clientes - PEAD PE 100 de Diâmetro 32 mm e 63 mm com recomposição.</t>
  </si>
  <si>
    <t>m</t>
  </si>
  <si>
    <t>Construção e montagem de caixa com 1 válvula de bloqueio em PEAD - 32 mm</t>
  </si>
  <si>
    <t>Restauração de pavimentos</t>
  </si>
  <si>
    <t>6.1</t>
  </si>
  <si>
    <t>Restauração provisória de pavimento asfáltico com asfalto frio</t>
  </si>
  <si>
    <t>m²</t>
  </si>
  <si>
    <t>6.2</t>
  </si>
  <si>
    <t>Restauração definitiva de pavimento asfáltico usando CBUQ</t>
  </si>
  <si>
    <t>6.3</t>
  </si>
  <si>
    <t>Fornecimento e plantio de grama em placas</t>
  </si>
  <si>
    <t>6.4</t>
  </si>
  <si>
    <t>Restauração de pavimento de elementos discretos</t>
  </si>
  <si>
    <t>6.5</t>
  </si>
  <si>
    <t>Piso em concreto (com fornecimento de material)</t>
  </si>
  <si>
    <t>6.6</t>
  </si>
  <si>
    <t>Pisos especiais (calçada protuguesa, ladrilho hidráulico, podotátil, pedra ardósia, pedra São Tomé e Miracema, mármore, granito)</t>
  </si>
  <si>
    <t>Demolição de pavimentos</t>
  </si>
  <si>
    <t>m³</t>
  </si>
  <si>
    <t>Implantação de CRMs, CMs e CRPs, fabricação, montagem, instalação e construção de abrigos</t>
  </si>
  <si>
    <t>8.1</t>
  </si>
  <si>
    <r>
      <t xml:space="preserve">Montagem mecânica e Instalação de </t>
    </r>
    <r>
      <rPr>
        <b/>
        <sz val="18"/>
        <rFont val="Arial"/>
        <family val="2"/>
      </rPr>
      <t>CRM Tipo 01</t>
    </r>
    <r>
      <rPr>
        <sz val="18"/>
        <rFont val="Arial"/>
        <family val="2"/>
      </rPr>
      <t>, com instalação de gabinete metálico e com construção de base em alvenaria</t>
    </r>
  </si>
  <si>
    <t xml:space="preserve">un </t>
  </si>
  <si>
    <t>8.2</t>
  </si>
  <si>
    <r>
      <t xml:space="preserve">Montagem mecânica e Instalação de </t>
    </r>
    <r>
      <rPr>
        <b/>
        <sz val="18"/>
        <rFont val="Arial"/>
        <family val="2"/>
      </rPr>
      <t>CRM Tipo 01,</t>
    </r>
    <r>
      <rPr>
        <sz val="18"/>
        <rFont val="Arial"/>
        <family val="2"/>
      </rPr>
      <t xml:space="preserve"> sem instalação de gabinete metálico e sem construção de base em alvenaria</t>
    </r>
  </si>
  <si>
    <t>8.3</t>
  </si>
  <si>
    <r>
      <t xml:space="preserve">Montagem mecânica e Instalação de </t>
    </r>
    <r>
      <rPr>
        <b/>
        <sz val="18"/>
        <rFont val="Arial"/>
        <family val="2"/>
      </rPr>
      <t>CRM Tipo 02</t>
    </r>
    <r>
      <rPr>
        <sz val="18"/>
        <rFont val="Arial"/>
        <family val="2"/>
      </rPr>
      <t>, com instalação de gabinete metálico e com construção de base em alvenaria</t>
    </r>
  </si>
  <si>
    <t>8.4</t>
  </si>
  <si>
    <r>
      <t xml:space="preserve">Montagem mecânica e Instalação de </t>
    </r>
    <r>
      <rPr>
        <b/>
        <sz val="18"/>
        <rFont val="Arial"/>
        <family val="2"/>
      </rPr>
      <t>CRM Tipo 02</t>
    </r>
    <r>
      <rPr>
        <sz val="18"/>
        <rFont val="Arial"/>
        <family val="2"/>
      </rPr>
      <t>, sem instalação de gabinete metálico e sem construção de base em alvenaria</t>
    </r>
  </si>
  <si>
    <t>8.5</t>
  </si>
  <si>
    <r>
      <t xml:space="preserve">Montagem mecânica e Instalação de </t>
    </r>
    <r>
      <rPr>
        <b/>
        <sz val="18"/>
        <rFont val="Arial"/>
        <family val="2"/>
      </rPr>
      <t>CRM Tipo 04</t>
    </r>
    <r>
      <rPr>
        <sz val="18"/>
        <rFont val="Arial"/>
        <family val="2"/>
      </rPr>
      <t>, com instalação de gabinete metálico e com construção de base em alvenaria</t>
    </r>
  </si>
  <si>
    <t>8.6</t>
  </si>
  <si>
    <r>
      <t xml:space="preserve">Montagem mecânica e Instalação de </t>
    </r>
    <r>
      <rPr>
        <b/>
        <sz val="18"/>
        <rFont val="Arial"/>
        <family val="2"/>
      </rPr>
      <t>CRM Tipo 04</t>
    </r>
    <r>
      <rPr>
        <sz val="18"/>
        <rFont val="Arial"/>
        <family val="2"/>
      </rPr>
      <t>, sem instalação de gabinete metálico e sem construção de base em alvenaria</t>
    </r>
  </si>
  <si>
    <t>8.7</t>
  </si>
  <si>
    <r>
      <t xml:space="preserve">Montagem mecânica e Instalação de </t>
    </r>
    <r>
      <rPr>
        <b/>
        <sz val="18"/>
        <rFont val="Arial"/>
        <family val="2"/>
      </rPr>
      <t xml:space="preserve">CRP </t>
    </r>
    <r>
      <rPr>
        <sz val="18"/>
        <rFont val="Arial"/>
        <family val="2"/>
      </rPr>
      <t>externo, com instalação de gabinete metálico e com construção de base em alvenaria</t>
    </r>
  </si>
  <si>
    <t>8.8</t>
  </si>
  <si>
    <r>
      <t xml:space="preserve">Montagem mecânica e instalação de </t>
    </r>
    <r>
      <rPr>
        <b/>
        <sz val="18"/>
        <rFont val="Arial"/>
        <family val="2"/>
      </rPr>
      <t>CM</t>
    </r>
  </si>
  <si>
    <t>8.9</t>
  </si>
  <si>
    <r>
      <t xml:space="preserve">Instalação de </t>
    </r>
    <r>
      <rPr>
        <b/>
        <sz val="18"/>
        <rFont val="Arial"/>
        <family val="2"/>
      </rPr>
      <t xml:space="preserve">Gabinetes Metálicos </t>
    </r>
    <r>
      <rPr>
        <sz val="18"/>
        <rFont val="Arial"/>
        <family val="2"/>
      </rPr>
      <t>para</t>
    </r>
    <r>
      <rPr>
        <b/>
        <sz val="18"/>
        <rFont val="Arial"/>
        <family val="2"/>
      </rPr>
      <t xml:space="preserve"> CRM Tipo 01</t>
    </r>
  </si>
  <si>
    <t>8.10</t>
  </si>
  <si>
    <r>
      <t xml:space="preserve">Instalação de </t>
    </r>
    <r>
      <rPr>
        <b/>
        <sz val="18"/>
        <rFont val="Arial"/>
        <family val="2"/>
      </rPr>
      <t xml:space="preserve">Gabinetes Metálicos </t>
    </r>
    <r>
      <rPr>
        <sz val="18"/>
        <rFont val="Arial"/>
        <family val="2"/>
      </rPr>
      <t>para</t>
    </r>
    <r>
      <rPr>
        <b/>
        <sz val="18"/>
        <rFont val="Arial"/>
        <family val="2"/>
      </rPr>
      <t xml:space="preserve"> CRM Tipo 02</t>
    </r>
  </si>
  <si>
    <t>8.11</t>
  </si>
  <si>
    <r>
      <t xml:space="preserve">Instalação de </t>
    </r>
    <r>
      <rPr>
        <b/>
        <sz val="18"/>
        <rFont val="Arial"/>
        <family val="2"/>
      </rPr>
      <t xml:space="preserve">Gabinetes Metálicos </t>
    </r>
    <r>
      <rPr>
        <sz val="18"/>
        <rFont val="Arial"/>
        <family val="2"/>
      </rPr>
      <t>para</t>
    </r>
    <r>
      <rPr>
        <b/>
        <sz val="18"/>
        <rFont val="Arial"/>
        <family val="2"/>
      </rPr>
      <t xml:space="preserve"> CRM Tipo 04</t>
    </r>
  </si>
  <si>
    <t>8.12</t>
  </si>
  <si>
    <t>Desmontagem de CRM ou CM existente em clientes</t>
  </si>
  <si>
    <t>Sinalização, proteção e identificação com fornecimento de materiais - Fornecimento e instalação de tachão de resina de poliéster com 180x180x20 mm ou adesivo localizador para sinalização de duto enterrado em piso</t>
  </si>
  <si>
    <t>Censo</t>
  </si>
  <si>
    <t>10.1</t>
  </si>
  <si>
    <t>Censo dos equipamentos do cliente Comercial ou Industrial para consumo em refeitório</t>
  </si>
  <si>
    <t>10.2</t>
  </si>
  <si>
    <t>Censo dos equipamentos do cliente Residencial</t>
  </si>
  <si>
    <t>U.C.</t>
  </si>
  <si>
    <t>Inspeção Técnica de rede existente</t>
  </si>
  <si>
    <t>11.1</t>
  </si>
  <si>
    <t>Clientes Não Residenciais</t>
  </si>
  <si>
    <t>11.1.1</t>
  </si>
  <si>
    <t>Inspeção técnica da rede existente do cliente comercial ou industrial</t>
  </si>
  <si>
    <t>11.1.2</t>
  </si>
  <si>
    <t>Inspeção técnica da rede existente de shopping</t>
  </si>
  <si>
    <t>11.2</t>
  </si>
  <si>
    <t>Clientes residenciais</t>
  </si>
  <si>
    <t>11.2.1</t>
  </si>
  <si>
    <t>Inspeção técnica da rede existente da edificação que contenha até 05 torres/blocos</t>
  </si>
  <si>
    <t>11.2.2</t>
  </si>
  <si>
    <t>Inspeção técnica da rede existente do empreendimento residencial que contenha a partir de 06 torres/blocos</t>
  </si>
  <si>
    <t>Projeto de interligação: isométrico, memória de cálculo e lista de materiais</t>
  </si>
  <si>
    <t>Estudo de Viabilidade Técnica (EVT)</t>
  </si>
  <si>
    <t>13.1</t>
  </si>
  <si>
    <t>Estudo de Viabilidade Técnica de empreendimento comercial ou industrial para consumo em refeitório</t>
  </si>
  <si>
    <t>13.2</t>
  </si>
  <si>
    <t>Estudo de Viabilidade Técnica de condomínio residencial</t>
  </si>
  <si>
    <t>Construção e montagem de rede de interligação</t>
  </si>
  <si>
    <t>14.1</t>
  </si>
  <si>
    <t>Fabricação e montagem de tubulação em aço carbono DN 1/2", 3/4", 1", 1.1/2" e 2" com juntas roscadas, com tubos fornecidos pela Cigás</t>
  </si>
  <si>
    <t>14.2</t>
  </si>
  <si>
    <t>Fabricação e montagem de tubulação de cobre, com fornecimento de tubos e conexões pela Contratada</t>
  </si>
  <si>
    <t>14.3</t>
  </si>
  <si>
    <t>Instalação de tubo multicamada, DN 16mm, 20mm e 26mm, com fornecimento de tubos e conexões pela Contratada</t>
  </si>
  <si>
    <t>14.4</t>
  </si>
  <si>
    <t>Instalação de proteção mecânica para redes enterradas de tubo multicamada, DN 16mm, 20mm e 26mm, com fornecimento de materiais pela Contratada</t>
  </si>
  <si>
    <t>Execução de testes em Rede Existente de Cliente</t>
  </si>
  <si>
    <t>15.1</t>
  </si>
  <si>
    <t>Teste de Estanqueidade de rede existente de Instalações Residenciais, limitando-se até os shafts de gás, caso existam, ou caso contrário até os pontos de consumo</t>
  </si>
  <si>
    <t>15.2</t>
  </si>
  <si>
    <t>Teste de Estanqueidade de rede existente individual por apartamento de Instalações Residenciais, quando houver shaft ou prumada individual de apartamento</t>
  </si>
  <si>
    <t>15.3</t>
  </si>
  <si>
    <t>Teste de Estanqueidade de rede existente de Instalações Comerciais ou Industriais</t>
  </si>
  <si>
    <t>Comissionamento de gás natural</t>
  </si>
  <si>
    <t>Conversão de aparelhos para gás natural</t>
  </si>
  <si>
    <t>17.1</t>
  </si>
  <si>
    <t>Serviço de Conversão em Equipamentos de Clientes Comerciais ou Industriais para consumo em refeitório</t>
  </si>
  <si>
    <t>17.1.1</t>
  </si>
  <si>
    <t>Conversão de fogões, churrasqueiras, cafeteira e afins</t>
  </si>
  <si>
    <t>17.1.2</t>
  </si>
  <si>
    <t>Conversão de forno convencional, forno de embutir, Fornos Rotativos e Forno refratário, banho-maria, chapa, Char Broiler, Grills, Buffets, calandras, gratinadoras e afins</t>
  </si>
  <si>
    <t>17.1.3</t>
  </si>
  <si>
    <t>Conversão de fritadeira, frigideira, cozedor de massas, tachos, caldeirão, panelão, misturador, wok</t>
  </si>
  <si>
    <t>17.1.4</t>
  </si>
  <si>
    <t>Conversão de forno combinado, fornos tipo turbo, forno tipo iglu</t>
  </si>
  <si>
    <t>17.1.5</t>
  </si>
  <si>
    <t>Conversão de secadora/lavadora</t>
  </si>
  <si>
    <t>17.1.6</t>
  </si>
  <si>
    <t>Conversão de aquecedor de acumulação, boyler e afins</t>
  </si>
  <si>
    <t>17.1.7</t>
  </si>
  <si>
    <t>Conversão de aquecedor de passagem (incluindo eletrônico)</t>
  </si>
  <si>
    <t>17.1.8</t>
  </si>
  <si>
    <t>Conversão de equipamentos por assistência técnica</t>
  </si>
  <si>
    <t>17.1.9</t>
  </si>
  <si>
    <t>Conversão de equipamentos especiais</t>
  </si>
  <si>
    <t>17.1.10</t>
  </si>
  <si>
    <t>Fornecimento e instalação de regulador de pressão de 2º estágio</t>
  </si>
  <si>
    <t>17.2</t>
  </si>
  <si>
    <t>Serviço de conversão em equipamentos de clientes residenciais</t>
  </si>
  <si>
    <t>17.2.1</t>
  </si>
  <si>
    <t>Instalação de kit conversão (válvula de bloqueio, mangueira flexível e conexões)</t>
  </si>
  <si>
    <t>17.2.2</t>
  </si>
  <si>
    <t>Conversão de equipamentos de cocção</t>
  </si>
  <si>
    <t>17.2.3</t>
  </si>
  <si>
    <t>17.2.4</t>
  </si>
  <si>
    <t>17.2.5</t>
  </si>
  <si>
    <t>Conversão de aquecedor de acumulação</t>
  </si>
  <si>
    <t>17.2.6</t>
  </si>
  <si>
    <t>Instalação provisória de bateria de cilindros P-45 (02 cilindros)</t>
  </si>
  <si>
    <t>17.2.7</t>
  </si>
  <si>
    <t>Instalação provisória de bateria de cilindro P-190, utilizado do próprio cliente</t>
  </si>
  <si>
    <t>17.2.8</t>
  </si>
  <si>
    <t>Instalação de reguladores de pressão de 3º Estágio SEM OPSO</t>
  </si>
  <si>
    <t>17.2.9</t>
  </si>
  <si>
    <t>Instalação de regulador de pressão de 2º estágio COM OPSO no início de prumadas ou em Centrais de Gás existentes</t>
  </si>
  <si>
    <t>um</t>
  </si>
  <si>
    <t>17.2.10</t>
  </si>
  <si>
    <t>Instalação de regulador de pressão de 2º estágio COM OPSO para atender até 04 apartamentos</t>
  </si>
  <si>
    <t>17.2.11</t>
  </si>
  <si>
    <t>Instalação de kit by-pass</t>
  </si>
  <si>
    <t>17.2.12</t>
  </si>
  <si>
    <t>Fornecimento e Instalação de registro de gás e/ou termopar para equipamentos de cocção</t>
  </si>
  <si>
    <t>Adequação de ambientes, conforme Projeto Básico</t>
  </si>
  <si>
    <t>18.1</t>
  </si>
  <si>
    <t>Fornecimento e instalação de venezianas em portas, paredes ou gessos</t>
  </si>
  <si>
    <t>18.2</t>
  </si>
  <si>
    <t>Instalação de dutos de PVC de até Ø 100mm em abrigos de medidores e/ou reguladores (coluna de ventilação)</t>
  </si>
  <si>
    <t>18.3</t>
  </si>
  <si>
    <t>Execução de pintura em tubulação de gás existente em clientes</t>
  </si>
  <si>
    <t>18.4</t>
  </si>
  <si>
    <t>Colocação do Adesivo "GÁS NATURAL" Na Tubulação a Cada 2m ou a Cada Trecho</t>
  </si>
  <si>
    <t>18.5</t>
  </si>
  <si>
    <t>Furo em concreto/laje (Ø ATÉ 100mm)</t>
  </si>
  <si>
    <t>18.6</t>
  </si>
  <si>
    <t>Encamisamento de tubulação de gás</t>
  </si>
  <si>
    <t>18.7</t>
  </si>
  <si>
    <t>Revestimento de tubulação de rede existente com torofita</t>
  </si>
  <si>
    <t>18.8</t>
  </si>
  <si>
    <t>Construção e instalação de proteção mecânica para redes aéreas</t>
  </si>
  <si>
    <t>18.9</t>
  </si>
  <si>
    <t>Detecção de vazamento, abertura de rasgo e manutenção em ponto de consumo embutido</t>
  </si>
  <si>
    <t>18.10</t>
  </si>
  <si>
    <t>Recomposição de cerâmica ou porcelanato</t>
  </si>
  <si>
    <t>18.11</t>
  </si>
  <si>
    <t>Abertura (rasgo) / enchimento em alvenaria ou piso para passagem de tubulação</t>
  </si>
  <si>
    <t>18.12</t>
  </si>
  <si>
    <t>Fornecimento e Instalação de detectores de gás</t>
  </si>
  <si>
    <t>Serviços de outros profissionais</t>
  </si>
  <si>
    <t>19.1</t>
  </si>
  <si>
    <t>Serviços de eletricista</t>
  </si>
  <si>
    <t>h</t>
  </si>
  <si>
    <t>19.2</t>
  </si>
  <si>
    <t>Serviço de pedreiro ou pintor</t>
  </si>
  <si>
    <t>19.3</t>
  </si>
  <si>
    <t>Serviço de serralheiro</t>
  </si>
  <si>
    <t>19.4</t>
  </si>
  <si>
    <t>Serviço de marceneiro</t>
  </si>
  <si>
    <t>Data book do cliente</t>
  </si>
  <si>
    <t>Atendimento em garantia - sobreaviso</t>
  </si>
  <si>
    <t>mês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</si>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</sst>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5C872B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95C94B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D2E6B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3" fillId="6" borderId="14" xfId="0" applyNumberFormat="1" applyFont="1" applyFill="1" applyBorder="1" applyAlignment="1">
      <alignment horizontal="center" vertical="center"/>
    </xf>
    <xf numFmtId="164" fontId="14" fillId="6" borderId="15" xfId="0" applyNumberFormat="1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164" fontId="4" fillId="7" borderId="16" xfId="0" applyNumberFormat="1" applyFont="1" applyFill="1" applyBorder="1" applyAlignment="1">
      <alignment horizontal="center" vertical="center"/>
    </xf>
    <xf numFmtId="164" fontId="4" fillId="7" borderId="17" xfId="0" applyNumberFormat="1" applyFont="1" applyFill="1" applyBorder="1" applyAlignment="1">
      <alignment horizontal="center" vertical="center"/>
    </xf>
    <xf numFmtId="164" fontId="4" fillId="8" borderId="18" xfId="0" applyNumberFormat="1" applyFont="1" applyFill="1" applyBorder="1" applyAlignment="1">
      <alignment horizontal="center" vertical="center"/>
    </xf>
    <xf numFmtId="164" fontId="4" fillId="8" borderId="19" xfId="0" applyNumberFormat="1" applyFont="1" applyFill="1" applyBorder="1" applyAlignment="1">
      <alignment horizontal="center" vertical="center"/>
    </xf>
    <xf numFmtId="164" fontId="4" fillId="7" borderId="12" xfId="0" applyNumberFormat="1" applyFont="1" applyFill="1" applyBorder="1" applyAlignment="1">
      <alignment horizontal="center" vertical="center"/>
    </xf>
    <xf numFmtId="164" fontId="4" fillId="8" borderId="1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9" borderId="1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164" fontId="14" fillId="6" borderId="14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 wrapText="1"/>
    </xf>
    <xf numFmtId="164" fontId="14" fillId="6" borderId="14" xfId="0" applyNumberFormat="1" applyFont="1" applyFill="1" applyBorder="1" applyAlignment="1">
      <alignment horizontal="center" vertical="center" wrapText="1"/>
    </xf>
    <xf numFmtId="164" fontId="2" fillId="7" borderId="12" xfId="0" applyNumberFormat="1" applyFont="1" applyFill="1" applyBorder="1" applyAlignment="1">
      <alignment horizontal="center" vertical="center"/>
    </xf>
    <xf numFmtId="164" fontId="2" fillId="7" borderId="13" xfId="0" applyNumberFormat="1" applyFont="1" applyFill="1" applyBorder="1" applyAlignment="1">
      <alignment horizontal="center" vertical="center"/>
    </xf>
    <xf numFmtId="164" fontId="2" fillId="8" borderId="14" xfId="0" applyNumberFormat="1" applyFont="1" applyFill="1" applyBorder="1" applyAlignment="1">
      <alignment horizontal="center" vertical="center"/>
    </xf>
    <xf numFmtId="164" fontId="2" fillId="8" borderId="15" xfId="0" applyNumberFormat="1" applyFont="1" applyFill="1" applyBorder="1" applyAlignment="1">
      <alignment horizontal="center" vertical="center"/>
    </xf>
    <xf numFmtId="164" fontId="4" fillId="7" borderId="13" xfId="0" applyNumberFormat="1" applyFont="1" applyFill="1" applyBorder="1" applyAlignment="1">
      <alignment horizontal="center" vertical="center"/>
    </xf>
    <xf numFmtId="164" fontId="4" fillId="8" borderId="15" xfId="0" applyNumberFormat="1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left" vertical="center" wrapText="1"/>
    </xf>
    <xf numFmtId="0" fontId="2" fillId="10" borderId="11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164" fontId="3" fillId="10" borderId="12" xfId="0" applyNumberFormat="1" applyFont="1" applyFill="1" applyBorder="1" applyAlignment="1">
      <alignment horizontal="center" vertical="center"/>
    </xf>
    <xf numFmtId="164" fontId="4" fillId="10" borderId="13" xfId="0" applyNumberFormat="1" applyFont="1" applyFill="1" applyBorder="1" applyAlignment="1">
      <alignment horizontal="center" vertical="center"/>
    </xf>
    <xf numFmtId="164" fontId="3" fillId="8" borderId="14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164" fontId="4" fillId="5" borderId="22" xfId="0" applyNumberFormat="1" applyFont="1" applyFill="1" applyBorder="1" applyAlignment="1">
      <alignment horizontal="center" vertical="center"/>
    </xf>
    <xf numFmtId="164" fontId="4" fillId="5" borderId="23" xfId="0" applyNumberFormat="1" applyFont="1" applyFill="1" applyBorder="1" applyAlignment="1">
      <alignment horizontal="center" vertical="center"/>
    </xf>
    <xf numFmtId="164" fontId="14" fillId="6" borderId="24" xfId="0" applyNumberFormat="1" applyFont="1" applyFill="1" applyBorder="1" applyAlignment="1">
      <alignment horizontal="center" vertical="center"/>
    </xf>
    <xf numFmtId="164" fontId="14" fillId="6" borderId="25" xfId="0" applyNumberFormat="1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44" fontId="13" fillId="6" borderId="29" xfId="0" applyNumberFormat="1" applyFont="1" applyFill="1" applyBorder="1" applyAlignment="1">
      <alignment horizontal="center" vertical="center"/>
    </xf>
    <xf numFmtId="8" fontId="14" fillId="6" borderId="30" xfId="0" applyNumberFormat="1" applyFont="1" applyFill="1" applyBorder="1" applyAlignment="1">
      <alignment horizontal="center" vertical="center"/>
    </xf>
    <xf numFmtId="164" fontId="2" fillId="11" borderId="32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8" fontId="1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4" fontId="10" fillId="2" borderId="6" xfId="0" applyNumberFormat="1" applyFont="1" applyFill="1" applyBorder="1" applyAlignment="1" applyProtection="1">
      <alignment horizontal="center" vertical="center"/>
      <protection locked="0"/>
    </xf>
    <xf numFmtId="1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228601</xdr:rowOff>
    </xdr:from>
    <xdr:to>
      <xdr:col>1</xdr:col>
      <xdr:colOff>1257299</xdr:colOff>
      <xdr:row>1</xdr:row>
      <xdr:rowOff>533401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3EE17B-0F92-4AFC-B729-FE1C36E7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" y="228601"/>
          <a:ext cx="216217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9"/>
  <sheetViews>
    <sheetView tabSelected="1" view="pageBreakPreview" topLeftCell="A79" zoomScale="60" zoomScaleNormal="50" workbookViewId="0">
      <selection activeCell="A4" sqref="A4:B4"/>
    </sheetView>
  </sheetViews>
  <sheetFormatPr defaultColWidth="9.140625" defaultRowHeight="45" customHeight="1" x14ac:dyDescent="0.25"/>
  <cols>
    <col min="1" max="1" width="15.7109375" style="3" customWidth="1"/>
    <col min="2" max="2" width="150.7109375" style="76" customWidth="1"/>
    <col min="3" max="4" width="23.28515625" style="3" customWidth="1"/>
    <col min="5" max="6" width="45.7109375" style="3" customWidth="1"/>
    <col min="7" max="7" width="15.7109375" style="3" customWidth="1"/>
    <col min="8" max="9" width="45.7109375" style="3" customWidth="1"/>
    <col min="10" max="16384" width="9.140625" style="3"/>
  </cols>
  <sheetData>
    <row r="1" spans="1:16" ht="65.25" customHeight="1" x14ac:dyDescent="0.25">
      <c r="A1" s="86" t="s">
        <v>0</v>
      </c>
      <c r="B1" s="87"/>
      <c r="C1" s="90" t="s">
        <v>1</v>
      </c>
      <c r="D1" s="90"/>
      <c r="E1" s="1" t="s">
        <v>2</v>
      </c>
      <c r="F1" s="2" t="s">
        <v>3</v>
      </c>
      <c r="H1" s="4"/>
      <c r="I1" s="5" t="s">
        <v>4</v>
      </c>
    </row>
    <row r="2" spans="1:16" ht="65.25" customHeight="1" thickBot="1" x14ac:dyDescent="0.3">
      <c r="A2" s="88"/>
      <c r="B2" s="89"/>
      <c r="C2" s="91" t="s">
        <v>5</v>
      </c>
      <c r="D2" s="91"/>
      <c r="E2" s="83"/>
      <c r="F2" s="84"/>
    </row>
    <row r="3" spans="1:16" ht="45" customHeight="1" x14ac:dyDescent="0.25">
      <c r="A3" s="92" t="s">
        <v>6</v>
      </c>
      <c r="B3" s="91"/>
      <c r="C3" s="91" t="s">
        <v>7</v>
      </c>
      <c r="D3" s="91"/>
      <c r="E3" s="91"/>
      <c r="F3" s="93"/>
      <c r="H3" s="94" t="s">
        <v>8</v>
      </c>
      <c r="I3" s="95"/>
    </row>
    <row r="4" spans="1:16" ht="65.25" customHeight="1" x14ac:dyDescent="0.25">
      <c r="A4" s="96"/>
      <c r="B4" s="97"/>
      <c r="C4" s="98" t="s">
        <v>9</v>
      </c>
      <c r="D4" s="98"/>
      <c r="E4" s="98"/>
      <c r="F4" s="99"/>
      <c r="H4" s="6" t="s">
        <v>10</v>
      </c>
      <c r="I4" s="85"/>
    </row>
    <row r="5" spans="1:16" ht="45" customHeight="1" thickBot="1" x14ac:dyDescent="0.3">
      <c r="A5" s="7" t="s">
        <v>11</v>
      </c>
      <c r="B5" s="8" t="s">
        <v>12</v>
      </c>
      <c r="C5" s="9" t="s">
        <v>13</v>
      </c>
      <c r="D5" s="9" t="s">
        <v>14</v>
      </c>
      <c r="E5" s="9" t="s">
        <v>15</v>
      </c>
      <c r="F5" s="10" t="s">
        <v>16</v>
      </c>
      <c r="H5" s="11" t="s">
        <v>17</v>
      </c>
      <c r="I5" s="12" t="s">
        <v>18</v>
      </c>
    </row>
    <row r="6" spans="1:16" ht="45" customHeight="1" x14ac:dyDescent="0.25">
      <c r="A6" s="13">
        <v>1</v>
      </c>
      <c r="B6" s="14" t="s">
        <v>19</v>
      </c>
      <c r="C6" s="15" t="s">
        <v>20</v>
      </c>
      <c r="D6" s="16" t="s">
        <v>20</v>
      </c>
      <c r="E6" s="17" t="s">
        <v>20</v>
      </c>
      <c r="F6" s="18">
        <f>SUM(F7:F8)</f>
        <v>89604.75</v>
      </c>
      <c r="G6" s="19"/>
      <c r="H6" s="20" t="s">
        <v>20</v>
      </c>
      <c r="I6" s="21">
        <f>SUM(I7:I8)</f>
        <v>89604.75</v>
      </c>
    </row>
    <row r="7" spans="1:16" ht="45" customHeight="1" x14ac:dyDescent="0.25">
      <c r="A7" s="22" t="s">
        <v>21</v>
      </c>
      <c r="B7" s="23" t="s">
        <v>22</v>
      </c>
      <c r="C7" s="24" t="s">
        <v>23</v>
      </c>
      <c r="D7" s="25">
        <v>1</v>
      </c>
      <c r="E7" s="26">
        <v>60411.91</v>
      </c>
      <c r="F7" s="27">
        <f>D7*E7</f>
        <v>60411.91</v>
      </c>
      <c r="G7" s="19"/>
      <c r="H7" s="28">
        <f>E7-(E7*$I$4)</f>
        <v>60411.91</v>
      </c>
      <c r="I7" s="29">
        <f>D7*H7</f>
        <v>60411.91</v>
      </c>
      <c r="P7" s="3" t="s">
        <v>24</v>
      </c>
    </row>
    <row r="8" spans="1:16" ht="45" customHeight="1" x14ac:dyDescent="0.25">
      <c r="A8" s="22" t="s">
        <v>25</v>
      </c>
      <c r="B8" s="23" t="s">
        <v>26</v>
      </c>
      <c r="C8" s="24" t="s">
        <v>23</v>
      </c>
      <c r="D8" s="25">
        <v>1</v>
      </c>
      <c r="E8" s="30">
        <v>29192.84</v>
      </c>
      <c r="F8" s="27">
        <f>D8*E8</f>
        <v>29192.84</v>
      </c>
      <c r="G8" s="19"/>
      <c r="H8" s="31">
        <f>E8-(E8*$I$4)</f>
        <v>29192.84</v>
      </c>
      <c r="I8" s="29">
        <f>D8*H8</f>
        <v>29192.84</v>
      </c>
    </row>
    <row r="9" spans="1:16" ht="45" customHeight="1" x14ac:dyDescent="0.25">
      <c r="A9" s="13">
        <v>2</v>
      </c>
      <c r="B9" s="14" t="s">
        <v>27</v>
      </c>
      <c r="C9" s="15" t="s">
        <v>20</v>
      </c>
      <c r="D9" s="16" t="s">
        <v>20</v>
      </c>
      <c r="E9" s="17" t="s">
        <v>20</v>
      </c>
      <c r="F9" s="18">
        <f>SUM(F10:F11)</f>
        <v>3914006.43</v>
      </c>
      <c r="G9" s="19"/>
      <c r="H9" s="20" t="str">
        <f t="shared" ref="H9:H62" si="0">E9</f>
        <v> </v>
      </c>
      <c r="I9" s="21">
        <f>SUM(I10:I11)</f>
        <v>3914006.43</v>
      </c>
    </row>
    <row r="10" spans="1:16" ht="45" customHeight="1" x14ac:dyDescent="0.25">
      <c r="A10" s="32" t="s">
        <v>28</v>
      </c>
      <c r="B10" s="33" t="s">
        <v>29</v>
      </c>
      <c r="C10" s="34" t="s">
        <v>30</v>
      </c>
      <c r="D10" s="35">
        <v>1</v>
      </c>
      <c r="E10" s="36">
        <v>3552309.89</v>
      </c>
      <c r="F10" s="37">
        <f t="shared" ref="F10:F39" si="1">D10*E10</f>
        <v>3552309.89</v>
      </c>
      <c r="G10" s="19"/>
      <c r="H10" s="38">
        <f t="shared" ref="H10:H14" si="2">E10-(E10*$I$4)</f>
        <v>3552309.89</v>
      </c>
      <c r="I10" s="39">
        <f t="shared" ref="I10:I14" si="3">D10*H10</f>
        <v>3552309.89</v>
      </c>
    </row>
    <row r="11" spans="1:16" ht="45" customHeight="1" x14ac:dyDescent="0.25">
      <c r="A11" s="32" t="s">
        <v>31</v>
      </c>
      <c r="B11" s="33" t="s">
        <v>32</v>
      </c>
      <c r="C11" s="34" t="s">
        <v>30</v>
      </c>
      <c r="D11" s="35">
        <v>1</v>
      </c>
      <c r="E11" s="36">
        <v>361696.54</v>
      </c>
      <c r="F11" s="37">
        <f t="shared" si="1"/>
        <v>361696.54</v>
      </c>
      <c r="G11" s="19"/>
      <c r="H11" s="38">
        <f t="shared" si="2"/>
        <v>361696.54</v>
      </c>
      <c r="I11" s="39">
        <f t="shared" si="3"/>
        <v>361696.54</v>
      </c>
    </row>
    <row r="12" spans="1:16" ht="45" customHeight="1" x14ac:dyDescent="0.25">
      <c r="A12" s="13">
        <v>3</v>
      </c>
      <c r="B12" s="14" t="s">
        <v>33</v>
      </c>
      <c r="C12" s="40" t="s">
        <v>30</v>
      </c>
      <c r="D12" s="16">
        <v>160</v>
      </c>
      <c r="E12" s="41">
        <v>410.12</v>
      </c>
      <c r="F12" s="18">
        <f t="shared" si="1"/>
        <v>65619.199999999997</v>
      </c>
      <c r="G12" s="19"/>
      <c r="H12" s="42">
        <f t="shared" si="2"/>
        <v>410.12</v>
      </c>
      <c r="I12" s="21">
        <f t="shared" si="3"/>
        <v>65619.199999999997</v>
      </c>
    </row>
    <row r="13" spans="1:16" ht="45" customHeight="1" x14ac:dyDescent="0.25">
      <c r="A13" s="13">
        <v>4</v>
      </c>
      <c r="B13" s="14" t="s">
        <v>34</v>
      </c>
      <c r="C13" s="40" t="s">
        <v>35</v>
      </c>
      <c r="D13" s="16">
        <v>650</v>
      </c>
      <c r="E13" s="41">
        <v>985.52</v>
      </c>
      <c r="F13" s="18">
        <f t="shared" si="1"/>
        <v>640588</v>
      </c>
      <c r="G13" s="19"/>
      <c r="H13" s="42">
        <f t="shared" si="2"/>
        <v>985.52</v>
      </c>
      <c r="I13" s="21">
        <f t="shared" si="3"/>
        <v>640588</v>
      </c>
    </row>
    <row r="14" spans="1:16" ht="45" customHeight="1" x14ac:dyDescent="0.25">
      <c r="A14" s="13">
        <v>5</v>
      </c>
      <c r="B14" s="14" t="s">
        <v>36</v>
      </c>
      <c r="C14" s="40" t="s">
        <v>30</v>
      </c>
      <c r="D14" s="16">
        <v>75</v>
      </c>
      <c r="E14" s="41">
        <v>1213.8599999999999</v>
      </c>
      <c r="F14" s="18">
        <f t="shared" si="1"/>
        <v>91039.499999999985</v>
      </c>
      <c r="G14" s="19"/>
      <c r="H14" s="42">
        <f t="shared" si="2"/>
        <v>1213.8599999999999</v>
      </c>
      <c r="I14" s="21">
        <f t="shared" si="3"/>
        <v>91039.499999999985</v>
      </c>
    </row>
    <row r="15" spans="1:16" ht="45" customHeight="1" x14ac:dyDescent="0.25">
      <c r="A15" s="13">
        <v>6</v>
      </c>
      <c r="B15" s="14" t="s">
        <v>37</v>
      </c>
      <c r="C15" s="40" t="s">
        <v>20</v>
      </c>
      <c r="D15" s="16" t="s">
        <v>20</v>
      </c>
      <c r="E15" s="41" t="s">
        <v>20</v>
      </c>
      <c r="F15" s="18">
        <f>SUM(F16:F21)</f>
        <v>65331.235235485248</v>
      </c>
      <c r="G15" s="19"/>
      <c r="H15" s="20" t="str">
        <f t="shared" si="0"/>
        <v> </v>
      </c>
      <c r="I15" s="21">
        <f>SUM(I16:I21)</f>
        <v>65331.235235485248</v>
      </c>
    </row>
    <row r="16" spans="1:16" ht="45" customHeight="1" x14ac:dyDescent="0.25">
      <c r="A16" s="32" t="s">
        <v>38</v>
      </c>
      <c r="B16" s="33" t="s">
        <v>39</v>
      </c>
      <c r="C16" s="34" t="s">
        <v>40</v>
      </c>
      <c r="D16" s="35">
        <v>50</v>
      </c>
      <c r="E16" s="36">
        <v>431.18</v>
      </c>
      <c r="F16" s="37">
        <f t="shared" si="1"/>
        <v>21559</v>
      </c>
      <c r="G16" s="19"/>
      <c r="H16" s="38">
        <f t="shared" ref="H16:H22" si="4">E16-(E16*$I$4)</f>
        <v>431.18</v>
      </c>
      <c r="I16" s="39">
        <f t="shared" ref="I16:I21" si="5">D16*H16</f>
        <v>21559</v>
      </c>
    </row>
    <row r="17" spans="1:9" ht="45" customHeight="1" x14ac:dyDescent="0.25">
      <c r="A17" s="32" t="s">
        <v>41</v>
      </c>
      <c r="B17" s="33" t="s">
        <v>42</v>
      </c>
      <c r="C17" s="34" t="s">
        <v>40</v>
      </c>
      <c r="D17" s="35">
        <v>30</v>
      </c>
      <c r="E17" s="36">
        <v>299.67</v>
      </c>
      <c r="F17" s="37">
        <f t="shared" si="1"/>
        <v>8990.1</v>
      </c>
      <c r="G17" s="19"/>
      <c r="H17" s="38">
        <f t="shared" si="4"/>
        <v>299.67</v>
      </c>
      <c r="I17" s="39">
        <f t="shared" si="5"/>
        <v>8990.1</v>
      </c>
    </row>
    <row r="18" spans="1:9" ht="45" customHeight="1" x14ac:dyDescent="0.25">
      <c r="A18" s="32" t="s">
        <v>43</v>
      </c>
      <c r="B18" s="33" t="s">
        <v>44</v>
      </c>
      <c r="C18" s="34" t="s">
        <v>40</v>
      </c>
      <c r="D18" s="43">
        <v>125.12454802976001</v>
      </c>
      <c r="E18" s="36">
        <v>24.37</v>
      </c>
      <c r="F18" s="37">
        <f t="shared" si="1"/>
        <v>3049.2852354852516</v>
      </c>
      <c r="G18" s="19"/>
      <c r="H18" s="38">
        <f t="shared" si="4"/>
        <v>24.37</v>
      </c>
      <c r="I18" s="39">
        <f t="shared" si="5"/>
        <v>3049.2852354852516</v>
      </c>
    </row>
    <row r="19" spans="1:9" ht="45" customHeight="1" x14ac:dyDescent="0.25">
      <c r="A19" s="32" t="s">
        <v>45</v>
      </c>
      <c r="B19" s="33" t="s">
        <v>46</v>
      </c>
      <c r="C19" s="34" t="s">
        <v>40</v>
      </c>
      <c r="D19" s="35">
        <v>40</v>
      </c>
      <c r="E19" s="36">
        <v>89.78</v>
      </c>
      <c r="F19" s="37">
        <f t="shared" si="1"/>
        <v>3591.2</v>
      </c>
      <c r="G19" s="19"/>
      <c r="H19" s="38">
        <f t="shared" si="4"/>
        <v>89.78</v>
      </c>
      <c r="I19" s="39">
        <f t="shared" si="5"/>
        <v>3591.2</v>
      </c>
    </row>
    <row r="20" spans="1:9" ht="45" customHeight="1" x14ac:dyDescent="0.25">
      <c r="A20" s="32" t="s">
        <v>47</v>
      </c>
      <c r="B20" s="33" t="s">
        <v>48</v>
      </c>
      <c r="C20" s="34" t="s">
        <v>40</v>
      </c>
      <c r="D20" s="35">
        <v>150</v>
      </c>
      <c r="E20" s="36">
        <v>141.22</v>
      </c>
      <c r="F20" s="37">
        <f t="shared" si="1"/>
        <v>21183</v>
      </c>
      <c r="G20" s="19"/>
      <c r="H20" s="38">
        <f t="shared" si="4"/>
        <v>141.22</v>
      </c>
      <c r="I20" s="39">
        <f t="shared" si="5"/>
        <v>21183</v>
      </c>
    </row>
    <row r="21" spans="1:9" ht="45" customHeight="1" x14ac:dyDescent="0.25">
      <c r="A21" s="32" t="s">
        <v>49</v>
      </c>
      <c r="B21" s="33" t="s">
        <v>50</v>
      </c>
      <c r="C21" s="34" t="s">
        <v>40</v>
      </c>
      <c r="D21" s="35">
        <v>15</v>
      </c>
      <c r="E21" s="36">
        <v>463.91</v>
      </c>
      <c r="F21" s="37">
        <f t="shared" si="1"/>
        <v>6958.6500000000005</v>
      </c>
      <c r="G21" s="19"/>
      <c r="H21" s="38">
        <f t="shared" si="4"/>
        <v>463.91</v>
      </c>
      <c r="I21" s="39">
        <f t="shared" si="5"/>
        <v>6958.6500000000005</v>
      </c>
    </row>
    <row r="22" spans="1:9" ht="45" customHeight="1" x14ac:dyDescent="0.25">
      <c r="A22" s="13">
        <v>7</v>
      </c>
      <c r="B22" s="14" t="s">
        <v>51</v>
      </c>
      <c r="C22" s="40" t="s">
        <v>52</v>
      </c>
      <c r="D22" s="16">
        <v>5</v>
      </c>
      <c r="E22" s="44">
        <v>462.91</v>
      </c>
      <c r="F22" s="18">
        <f t="shared" si="1"/>
        <v>2314.5500000000002</v>
      </c>
      <c r="G22" s="19"/>
      <c r="H22" s="45">
        <f t="shared" si="4"/>
        <v>462.91</v>
      </c>
      <c r="I22" s="21">
        <f>D22*H22</f>
        <v>2314.5500000000002</v>
      </c>
    </row>
    <row r="23" spans="1:9" ht="45" customHeight="1" x14ac:dyDescent="0.25">
      <c r="A23" s="13">
        <v>8</v>
      </c>
      <c r="B23" s="14" t="s">
        <v>53</v>
      </c>
      <c r="C23" s="40" t="s">
        <v>20</v>
      </c>
      <c r="D23" s="16" t="s">
        <v>20</v>
      </c>
      <c r="E23" s="17" t="s">
        <v>20</v>
      </c>
      <c r="F23" s="18">
        <f>SUM(F24:F35)</f>
        <v>946288.3</v>
      </c>
      <c r="G23" s="19"/>
      <c r="H23" s="20" t="str">
        <f t="shared" si="0"/>
        <v> </v>
      </c>
      <c r="I23" s="21">
        <f>SUM(I24:I35)</f>
        <v>946288.3</v>
      </c>
    </row>
    <row r="24" spans="1:9" ht="45" customHeight="1" x14ac:dyDescent="0.25">
      <c r="A24" s="22" t="s">
        <v>54</v>
      </c>
      <c r="B24" s="23" t="s">
        <v>55</v>
      </c>
      <c r="C24" s="24" t="s">
        <v>56</v>
      </c>
      <c r="D24" s="22">
        <v>80</v>
      </c>
      <c r="E24" s="46">
        <v>4253.3500000000004</v>
      </c>
      <c r="F24" s="47">
        <f t="shared" si="1"/>
        <v>340268</v>
      </c>
      <c r="G24" s="19"/>
      <c r="H24" s="48">
        <f t="shared" ref="H24:H35" si="6">E24-(E24*$I$4)</f>
        <v>4253.3500000000004</v>
      </c>
      <c r="I24" s="49">
        <f t="shared" ref="I24:I39" si="7">D24*H24</f>
        <v>340268</v>
      </c>
    </row>
    <row r="25" spans="1:9" ht="45" customHeight="1" x14ac:dyDescent="0.25">
      <c r="A25" s="22" t="s">
        <v>57</v>
      </c>
      <c r="B25" s="23" t="s">
        <v>58</v>
      </c>
      <c r="C25" s="24" t="s">
        <v>56</v>
      </c>
      <c r="D25" s="22">
        <v>40</v>
      </c>
      <c r="E25" s="46">
        <v>2417.84</v>
      </c>
      <c r="F25" s="47">
        <f t="shared" si="1"/>
        <v>96713.600000000006</v>
      </c>
      <c r="G25" s="19"/>
      <c r="H25" s="48">
        <f t="shared" si="6"/>
        <v>2417.84</v>
      </c>
      <c r="I25" s="49">
        <f t="shared" si="7"/>
        <v>96713.600000000006</v>
      </c>
    </row>
    <row r="26" spans="1:9" ht="45" customHeight="1" x14ac:dyDescent="0.25">
      <c r="A26" s="22" t="s">
        <v>59</v>
      </c>
      <c r="B26" s="23" t="s">
        <v>60</v>
      </c>
      <c r="C26" s="24" t="s">
        <v>56</v>
      </c>
      <c r="D26" s="22">
        <v>35</v>
      </c>
      <c r="E26" s="46">
        <v>4507.66</v>
      </c>
      <c r="F26" s="47">
        <f t="shared" si="1"/>
        <v>157768.1</v>
      </c>
      <c r="G26" s="19"/>
      <c r="H26" s="48">
        <f t="shared" si="6"/>
        <v>4507.66</v>
      </c>
      <c r="I26" s="49">
        <f t="shared" si="7"/>
        <v>157768.1</v>
      </c>
    </row>
    <row r="27" spans="1:9" ht="45" customHeight="1" x14ac:dyDescent="0.25">
      <c r="A27" s="22" t="s">
        <v>61</v>
      </c>
      <c r="B27" s="23" t="s">
        <v>62</v>
      </c>
      <c r="C27" s="24" t="s">
        <v>56</v>
      </c>
      <c r="D27" s="22">
        <v>10</v>
      </c>
      <c r="E27" s="46">
        <v>2524.1</v>
      </c>
      <c r="F27" s="47">
        <f t="shared" si="1"/>
        <v>25241</v>
      </c>
      <c r="G27" s="19"/>
      <c r="H27" s="48">
        <f t="shared" si="6"/>
        <v>2524.1</v>
      </c>
      <c r="I27" s="49">
        <f t="shared" si="7"/>
        <v>25241</v>
      </c>
    </row>
    <row r="28" spans="1:9" ht="45" customHeight="1" x14ac:dyDescent="0.25">
      <c r="A28" s="22" t="s">
        <v>63</v>
      </c>
      <c r="B28" s="23" t="s">
        <v>64</v>
      </c>
      <c r="C28" s="24" t="s">
        <v>56</v>
      </c>
      <c r="D28" s="22">
        <v>35</v>
      </c>
      <c r="E28" s="46">
        <v>5642.86</v>
      </c>
      <c r="F28" s="47">
        <f t="shared" si="1"/>
        <v>197500.09999999998</v>
      </c>
      <c r="G28" s="19"/>
      <c r="H28" s="48">
        <f t="shared" si="6"/>
        <v>5642.86</v>
      </c>
      <c r="I28" s="49">
        <f t="shared" si="7"/>
        <v>197500.09999999998</v>
      </c>
    </row>
    <row r="29" spans="1:9" ht="45" customHeight="1" x14ac:dyDescent="0.25">
      <c r="A29" s="22" t="s">
        <v>65</v>
      </c>
      <c r="B29" s="23" t="s">
        <v>66</v>
      </c>
      <c r="C29" s="24" t="s">
        <v>56</v>
      </c>
      <c r="D29" s="22">
        <v>5</v>
      </c>
      <c r="E29" s="46">
        <v>3434.46</v>
      </c>
      <c r="F29" s="47">
        <f t="shared" si="1"/>
        <v>17172.3</v>
      </c>
      <c r="G29" s="19"/>
      <c r="H29" s="48">
        <f t="shared" si="6"/>
        <v>3434.46</v>
      </c>
      <c r="I29" s="49">
        <f t="shared" si="7"/>
        <v>17172.3</v>
      </c>
    </row>
    <row r="30" spans="1:9" ht="45" customHeight="1" x14ac:dyDescent="0.25">
      <c r="A30" s="22" t="s">
        <v>67</v>
      </c>
      <c r="B30" s="23" t="s">
        <v>68</v>
      </c>
      <c r="C30" s="24" t="s">
        <v>56</v>
      </c>
      <c r="D30" s="22">
        <v>10</v>
      </c>
      <c r="E30" s="46">
        <v>3958.53</v>
      </c>
      <c r="F30" s="47">
        <f t="shared" si="1"/>
        <v>39585.300000000003</v>
      </c>
      <c r="G30" s="19"/>
      <c r="H30" s="48">
        <f t="shared" si="6"/>
        <v>3958.53</v>
      </c>
      <c r="I30" s="49">
        <f t="shared" si="7"/>
        <v>39585.300000000003</v>
      </c>
    </row>
    <row r="31" spans="1:9" ht="45" customHeight="1" x14ac:dyDescent="0.25">
      <c r="A31" s="22" t="s">
        <v>69</v>
      </c>
      <c r="B31" s="23" t="s">
        <v>70</v>
      </c>
      <c r="C31" s="24" t="s">
        <v>56</v>
      </c>
      <c r="D31" s="22">
        <v>30</v>
      </c>
      <c r="E31" s="46">
        <v>349.7</v>
      </c>
      <c r="F31" s="47">
        <f t="shared" si="1"/>
        <v>10491</v>
      </c>
      <c r="G31" s="19"/>
      <c r="H31" s="48">
        <f t="shared" si="6"/>
        <v>349.7</v>
      </c>
      <c r="I31" s="49">
        <f t="shared" si="7"/>
        <v>10491</v>
      </c>
    </row>
    <row r="32" spans="1:9" ht="45" customHeight="1" x14ac:dyDescent="0.25">
      <c r="A32" s="22" t="s">
        <v>71</v>
      </c>
      <c r="B32" s="23" t="s">
        <v>72</v>
      </c>
      <c r="C32" s="24" t="s">
        <v>56</v>
      </c>
      <c r="D32" s="22">
        <v>20</v>
      </c>
      <c r="E32" s="46">
        <v>1524.3</v>
      </c>
      <c r="F32" s="47">
        <f t="shared" si="1"/>
        <v>30486</v>
      </c>
      <c r="G32" s="19"/>
      <c r="H32" s="48">
        <f t="shared" si="6"/>
        <v>1524.3</v>
      </c>
      <c r="I32" s="49">
        <f t="shared" si="7"/>
        <v>30486</v>
      </c>
    </row>
    <row r="33" spans="1:9" ht="45" customHeight="1" x14ac:dyDescent="0.25">
      <c r="A33" s="22" t="s">
        <v>73</v>
      </c>
      <c r="B33" s="23" t="s">
        <v>74</v>
      </c>
      <c r="C33" s="24" t="s">
        <v>56</v>
      </c>
      <c r="D33" s="22">
        <v>10</v>
      </c>
      <c r="E33" s="46">
        <v>1672.35</v>
      </c>
      <c r="F33" s="47">
        <f t="shared" si="1"/>
        <v>16723.5</v>
      </c>
      <c r="G33" s="19"/>
      <c r="H33" s="48">
        <f t="shared" si="6"/>
        <v>1672.35</v>
      </c>
      <c r="I33" s="49">
        <f t="shared" si="7"/>
        <v>16723.5</v>
      </c>
    </row>
    <row r="34" spans="1:9" ht="45" customHeight="1" x14ac:dyDescent="0.25">
      <c r="A34" s="22" t="s">
        <v>75</v>
      </c>
      <c r="B34" s="23" t="s">
        <v>76</v>
      </c>
      <c r="C34" s="24" t="s">
        <v>56</v>
      </c>
      <c r="D34" s="22">
        <v>5</v>
      </c>
      <c r="E34" s="46">
        <v>1930.76</v>
      </c>
      <c r="F34" s="47">
        <f t="shared" si="1"/>
        <v>9653.7999999999993</v>
      </c>
      <c r="G34" s="19"/>
      <c r="H34" s="48">
        <f t="shared" si="6"/>
        <v>1930.76</v>
      </c>
      <c r="I34" s="49">
        <f t="shared" si="7"/>
        <v>9653.7999999999993</v>
      </c>
    </row>
    <row r="35" spans="1:9" ht="45" customHeight="1" x14ac:dyDescent="0.25">
      <c r="A35" s="22" t="s">
        <v>77</v>
      </c>
      <c r="B35" s="23" t="s">
        <v>78</v>
      </c>
      <c r="C35" s="24" t="s">
        <v>56</v>
      </c>
      <c r="D35" s="25">
        <v>20</v>
      </c>
      <c r="E35" s="30">
        <v>234.28</v>
      </c>
      <c r="F35" s="50">
        <f t="shared" si="1"/>
        <v>4685.6000000000004</v>
      </c>
      <c r="G35" s="19"/>
      <c r="H35" s="31">
        <f t="shared" si="6"/>
        <v>234.28</v>
      </c>
      <c r="I35" s="51">
        <f t="shared" si="7"/>
        <v>4685.6000000000004</v>
      </c>
    </row>
    <row r="36" spans="1:9" ht="45" customHeight="1" x14ac:dyDescent="0.25">
      <c r="A36" s="13">
        <v>9</v>
      </c>
      <c r="B36" s="14" t="s">
        <v>79</v>
      </c>
      <c r="C36" s="15" t="s">
        <v>30</v>
      </c>
      <c r="D36" s="16">
        <v>140</v>
      </c>
      <c r="E36" s="41">
        <v>201.99</v>
      </c>
      <c r="F36" s="18">
        <f t="shared" si="1"/>
        <v>28278.600000000002</v>
      </c>
      <c r="G36" s="19"/>
      <c r="H36" s="42">
        <f>E36-(E36*$I$4)</f>
        <v>201.99</v>
      </c>
      <c r="I36" s="21">
        <f t="shared" si="7"/>
        <v>28278.600000000002</v>
      </c>
    </row>
    <row r="37" spans="1:9" ht="45" customHeight="1" x14ac:dyDescent="0.25">
      <c r="A37" s="13">
        <v>10</v>
      </c>
      <c r="B37" s="14" t="s">
        <v>80</v>
      </c>
      <c r="C37" s="15" t="s">
        <v>20</v>
      </c>
      <c r="D37" s="16" t="s">
        <v>20</v>
      </c>
      <c r="E37" s="17" t="s">
        <v>20</v>
      </c>
      <c r="F37" s="18">
        <f>SUM(F38:F39)</f>
        <v>367189.6</v>
      </c>
      <c r="G37" s="19"/>
      <c r="H37" s="20" t="str">
        <f t="shared" si="0"/>
        <v> </v>
      </c>
      <c r="I37" s="21">
        <f>SUM(I38:I39)</f>
        <v>367189.6</v>
      </c>
    </row>
    <row r="38" spans="1:9" ht="45" customHeight="1" x14ac:dyDescent="0.25">
      <c r="A38" s="32" t="s">
        <v>81</v>
      </c>
      <c r="B38" s="33" t="s">
        <v>82</v>
      </c>
      <c r="C38" s="34" t="s">
        <v>56</v>
      </c>
      <c r="D38" s="35">
        <v>80</v>
      </c>
      <c r="E38" s="36">
        <v>186.87</v>
      </c>
      <c r="F38" s="37">
        <f t="shared" si="1"/>
        <v>14949.6</v>
      </c>
      <c r="G38" s="19"/>
      <c r="H38" s="38">
        <f t="shared" ref="H38:H39" si="8">E38-(E38*$I$4)</f>
        <v>186.87</v>
      </c>
      <c r="I38" s="39">
        <f t="shared" si="7"/>
        <v>14949.6</v>
      </c>
    </row>
    <row r="39" spans="1:9" ht="45" customHeight="1" x14ac:dyDescent="0.25">
      <c r="A39" s="32" t="s">
        <v>83</v>
      </c>
      <c r="B39" s="33" t="s">
        <v>84</v>
      </c>
      <c r="C39" s="34" t="s">
        <v>85</v>
      </c>
      <c r="D39" s="35">
        <v>8500</v>
      </c>
      <c r="E39" s="36">
        <v>41.44</v>
      </c>
      <c r="F39" s="37">
        <f t="shared" si="1"/>
        <v>352240</v>
      </c>
      <c r="G39" s="19"/>
      <c r="H39" s="38">
        <f t="shared" si="8"/>
        <v>41.44</v>
      </c>
      <c r="I39" s="39">
        <f t="shared" si="7"/>
        <v>352240</v>
      </c>
    </row>
    <row r="40" spans="1:9" ht="45" customHeight="1" x14ac:dyDescent="0.25">
      <c r="A40" s="13">
        <v>11</v>
      </c>
      <c r="B40" s="14" t="s">
        <v>86</v>
      </c>
      <c r="C40" s="15" t="s">
        <v>20</v>
      </c>
      <c r="D40" s="16" t="s">
        <v>20</v>
      </c>
      <c r="E40" s="17" t="s">
        <v>20</v>
      </c>
      <c r="F40" s="18">
        <f>F41+F44</f>
        <v>349182.9</v>
      </c>
      <c r="G40" s="19"/>
      <c r="H40" s="20" t="str">
        <f t="shared" si="0"/>
        <v> </v>
      </c>
      <c r="I40" s="21">
        <f>I41+I44</f>
        <v>349182.9</v>
      </c>
    </row>
    <row r="41" spans="1:9" ht="45" customHeight="1" x14ac:dyDescent="0.25">
      <c r="A41" s="52" t="s">
        <v>87</v>
      </c>
      <c r="B41" s="53" t="s">
        <v>88</v>
      </c>
      <c r="C41" s="54" t="s">
        <v>20</v>
      </c>
      <c r="D41" s="55" t="s">
        <v>20</v>
      </c>
      <c r="E41" s="56" t="s">
        <v>20</v>
      </c>
      <c r="F41" s="57">
        <f>SUM(F42:F43)</f>
        <v>137779.29999999999</v>
      </c>
      <c r="G41" s="19"/>
      <c r="H41" s="58" t="str">
        <f t="shared" si="0"/>
        <v> </v>
      </c>
      <c r="I41" s="51">
        <f>SUM(I42:I43)</f>
        <v>137779.29999999999</v>
      </c>
    </row>
    <row r="42" spans="1:9" ht="45" customHeight="1" x14ac:dyDescent="0.25">
      <c r="A42" s="32" t="s">
        <v>89</v>
      </c>
      <c r="B42" s="33" t="s">
        <v>90</v>
      </c>
      <c r="C42" s="34" t="s">
        <v>56</v>
      </c>
      <c r="D42" s="35">
        <v>130</v>
      </c>
      <c r="E42" s="36">
        <v>898.64</v>
      </c>
      <c r="F42" s="37">
        <f t="shared" ref="F42:F60" si="9">D42*E42</f>
        <v>116823.2</v>
      </c>
      <c r="G42" s="19"/>
      <c r="H42" s="38">
        <f t="shared" ref="H42:H43" si="10">E42-(E42*$I$4)</f>
        <v>898.64</v>
      </c>
      <c r="I42" s="39">
        <f t="shared" ref="I42:I43" si="11">D42*H42</f>
        <v>116823.2</v>
      </c>
    </row>
    <row r="43" spans="1:9" ht="45" customHeight="1" x14ac:dyDescent="0.25">
      <c r="A43" s="32" t="s">
        <v>91</v>
      </c>
      <c r="B43" s="33" t="s">
        <v>92</v>
      </c>
      <c r="C43" s="34" t="s">
        <v>56</v>
      </c>
      <c r="D43" s="35">
        <v>10</v>
      </c>
      <c r="E43" s="36">
        <v>2095.61</v>
      </c>
      <c r="F43" s="37">
        <f t="shared" si="9"/>
        <v>20956.100000000002</v>
      </c>
      <c r="G43" s="19"/>
      <c r="H43" s="38">
        <f t="shared" si="10"/>
        <v>2095.61</v>
      </c>
      <c r="I43" s="39">
        <f t="shared" si="11"/>
        <v>20956.100000000002</v>
      </c>
    </row>
    <row r="44" spans="1:9" ht="45" customHeight="1" x14ac:dyDescent="0.25">
      <c r="A44" s="52" t="s">
        <v>93</v>
      </c>
      <c r="B44" s="53" t="s">
        <v>94</v>
      </c>
      <c r="C44" s="54" t="s">
        <v>20</v>
      </c>
      <c r="D44" s="55" t="s">
        <v>20</v>
      </c>
      <c r="E44" s="56" t="s">
        <v>20</v>
      </c>
      <c r="F44" s="57">
        <f>SUM(F45:F46)</f>
        <v>211403.6</v>
      </c>
      <c r="G44" s="19"/>
      <c r="H44" s="58" t="str">
        <f t="shared" si="0"/>
        <v> </v>
      </c>
      <c r="I44" s="51">
        <f>SUM(I45:I46)</f>
        <v>211403.6</v>
      </c>
    </row>
    <row r="45" spans="1:9" ht="45" customHeight="1" x14ac:dyDescent="0.25">
      <c r="A45" s="32" t="s">
        <v>95</v>
      </c>
      <c r="B45" s="33" t="s">
        <v>96</v>
      </c>
      <c r="C45" s="34" t="s">
        <v>56</v>
      </c>
      <c r="D45" s="35">
        <v>40</v>
      </c>
      <c r="E45" s="36">
        <v>1754.04</v>
      </c>
      <c r="F45" s="37">
        <f t="shared" si="9"/>
        <v>70161.600000000006</v>
      </c>
      <c r="G45" s="19"/>
      <c r="H45" s="38">
        <f t="shared" ref="H45:H47" si="12">E45-(E45*$I$4)</f>
        <v>1754.04</v>
      </c>
      <c r="I45" s="39">
        <f t="shared" ref="I45:I60" si="13">D45*H45</f>
        <v>70161.600000000006</v>
      </c>
    </row>
    <row r="46" spans="1:9" ht="45" customHeight="1" x14ac:dyDescent="0.25">
      <c r="A46" s="32" t="s">
        <v>97</v>
      </c>
      <c r="B46" s="33" t="s">
        <v>98</v>
      </c>
      <c r="C46" s="34" t="s">
        <v>56</v>
      </c>
      <c r="D46" s="35">
        <v>40</v>
      </c>
      <c r="E46" s="36">
        <v>3531.05</v>
      </c>
      <c r="F46" s="37">
        <f t="shared" si="9"/>
        <v>141242</v>
      </c>
      <c r="G46" s="19"/>
      <c r="H46" s="38">
        <f t="shared" si="12"/>
        <v>3531.05</v>
      </c>
      <c r="I46" s="39">
        <f t="shared" si="13"/>
        <v>141242</v>
      </c>
    </row>
    <row r="47" spans="1:9" ht="45" customHeight="1" x14ac:dyDescent="0.25">
      <c r="A47" s="13">
        <v>12</v>
      </c>
      <c r="B47" s="14" t="s">
        <v>99</v>
      </c>
      <c r="C47" s="15" t="s">
        <v>30</v>
      </c>
      <c r="D47" s="16">
        <v>220</v>
      </c>
      <c r="E47" s="41">
        <v>904.69</v>
      </c>
      <c r="F47" s="18">
        <f t="shared" si="9"/>
        <v>199031.80000000002</v>
      </c>
      <c r="G47" s="19"/>
      <c r="H47" s="42">
        <f t="shared" si="12"/>
        <v>904.69</v>
      </c>
      <c r="I47" s="21">
        <f t="shared" si="13"/>
        <v>199031.80000000002</v>
      </c>
    </row>
    <row r="48" spans="1:9" ht="45" customHeight="1" x14ac:dyDescent="0.25">
      <c r="A48" s="13">
        <v>13</v>
      </c>
      <c r="B48" s="14" t="s">
        <v>100</v>
      </c>
      <c r="C48" s="15" t="s">
        <v>20</v>
      </c>
      <c r="D48" s="16" t="s">
        <v>20</v>
      </c>
      <c r="E48" s="17" t="s">
        <v>20</v>
      </c>
      <c r="F48" s="18">
        <f>SUM(F49:F50)</f>
        <v>97677.799999999988</v>
      </c>
      <c r="G48" s="19"/>
      <c r="H48" s="20" t="str">
        <f t="shared" si="0"/>
        <v> </v>
      </c>
      <c r="I48" s="21">
        <f>SUM(I49:I50)</f>
        <v>97677.799999999988</v>
      </c>
    </row>
    <row r="49" spans="1:9" ht="45" customHeight="1" x14ac:dyDescent="0.25">
      <c r="A49" s="32" t="s">
        <v>101</v>
      </c>
      <c r="B49" s="33" t="s">
        <v>102</v>
      </c>
      <c r="C49" s="34" t="s">
        <v>56</v>
      </c>
      <c r="D49" s="35">
        <v>140</v>
      </c>
      <c r="E49" s="36">
        <v>443.99</v>
      </c>
      <c r="F49" s="37">
        <f t="shared" si="9"/>
        <v>62158.6</v>
      </c>
      <c r="G49" s="19"/>
      <c r="H49" s="38">
        <f t="shared" ref="H49:H50" si="14">E49-(E49*$I$4)</f>
        <v>443.99</v>
      </c>
      <c r="I49" s="39">
        <f t="shared" si="13"/>
        <v>62158.6</v>
      </c>
    </row>
    <row r="50" spans="1:9" ht="45" customHeight="1" x14ac:dyDescent="0.25">
      <c r="A50" s="32" t="s">
        <v>103</v>
      </c>
      <c r="B50" s="33" t="s">
        <v>104</v>
      </c>
      <c r="C50" s="34" t="s">
        <v>56</v>
      </c>
      <c r="D50" s="35">
        <v>80</v>
      </c>
      <c r="E50" s="36">
        <v>443.99</v>
      </c>
      <c r="F50" s="37">
        <f t="shared" si="9"/>
        <v>35519.199999999997</v>
      </c>
      <c r="G50" s="19"/>
      <c r="H50" s="38">
        <f t="shared" si="14"/>
        <v>443.99</v>
      </c>
      <c r="I50" s="39">
        <f t="shared" si="13"/>
        <v>35519.199999999997</v>
      </c>
    </row>
    <row r="51" spans="1:9" ht="45" customHeight="1" x14ac:dyDescent="0.25">
      <c r="A51" s="13">
        <v>14</v>
      </c>
      <c r="B51" s="14" t="s">
        <v>105</v>
      </c>
      <c r="C51" s="15" t="s">
        <v>20</v>
      </c>
      <c r="D51" s="16" t="s">
        <v>20</v>
      </c>
      <c r="E51" s="17" t="s">
        <v>20</v>
      </c>
      <c r="F51" s="18">
        <f>SUM(F52:F55)</f>
        <v>1009430.75</v>
      </c>
      <c r="G51" s="19"/>
      <c r="H51" s="20" t="str">
        <f t="shared" si="0"/>
        <v> </v>
      </c>
      <c r="I51" s="21">
        <f>SUM(I52:I55)</f>
        <v>1009430.75</v>
      </c>
    </row>
    <row r="52" spans="1:9" ht="45" customHeight="1" x14ac:dyDescent="0.25">
      <c r="A52" s="22" t="s">
        <v>106</v>
      </c>
      <c r="B52" s="23" t="s">
        <v>107</v>
      </c>
      <c r="C52" s="24" t="s">
        <v>35</v>
      </c>
      <c r="D52" s="25">
        <v>1500</v>
      </c>
      <c r="E52" s="30">
        <v>240.04</v>
      </c>
      <c r="F52" s="50">
        <f t="shared" si="9"/>
        <v>360060</v>
      </c>
      <c r="G52" s="19"/>
      <c r="H52" s="31">
        <f t="shared" ref="H52:H55" si="15">E52-(E52*$I$4)</f>
        <v>240.04</v>
      </c>
      <c r="I52" s="51">
        <f t="shared" si="13"/>
        <v>360060</v>
      </c>
    </row>
    <row r="53" spans="1:9" ht="45" customHeight="1" x14ac:dyDescent="0.25">
      <c r="A53" s="22" t="s">
        <v>108</v>
      </c>
      <c r="B53" s="23" t="s">
        <v>109</v>
      </c>
      <c r="C53" s="24" t="s">
        <v>35</v>
      </c>
      <c r="D53" s="25">
        <v>25</v>
      </c>
      <c r="E53" s="30">
        <v>297.07</v>
      </c>
      <c r="F53" s="50">
        <f t="shared" si="9"/>
        <v>7426.75</v>
      </c>
      <c r="G53" s="19"/>
      <c r="H53" s="31">
        <f t="shared" si="15"/>
        <v>297.07</v>
      </c>
      <c r="I53" s="51">
        <f t="shared" si="13"/>
        <v>7426.75</v>
      </c>
    </row>
    <row r="54" spans="1:9" ht="45" customHeight="1" x14ac:dyDescent="0.25">
      <c r="A54" s="22" t="s">
        <v>110</v>
      </c>
      <c r="B54" s="23" t="s">
        <v>111</v>
      </c>
      <c r="C54" s="24" t="s">
        <v>35</v>
      </c>
      <c r="D54" s="25">
        <v>4000</v>
      </c>
      <c r="E54" s="30">
        <v>152.06</v>
      </c>
      <c r="F54" s="50">
        <f t="shared" si="9"/>
        <v>608240</v>
      </c>
      <c r="G54" s="19"/>
      <c r="H54" s="31">
        <f t="shared" si="15"/>
        <v>152.06</v>
      </c>
      <c r="I54" s="51">
        <f t="shared" si="13"/>
        <v>608240</v>
      </c>
    </row>
    <row r="55" spans="1:9" ht="45" customHeight="1" x14ac:dyDescent="0.25">
      <c r="A55" s="22" t="s">
        <v>112</v>
      </c>
      <c r="B55" s="23" t="s">
        <v>113</v>
      </c>
      <c r="C55" s="24" t="s">
        <v>35</v>
      </c>
      <c r="D55" s="25">
        <v>400</v>
      </c>
      <c r="E55" s="30">
        <v>84.26</v>
      </c>
      <c r="F55" s="50">
        <f t="shared" si="9"/>
        <v>33704</v>
      </c>
      <c r="G55" s="19"/>
      <c r="H55" s="31">
        <f t="shared" si="15"/>
        <v>84.26</v>
      </c>
      <c r="I55" s="51">
        <f t="shared" si="13"/>
        <v>33704</v>
      </c>
    </row>
    <row r="56" spans="1:9" ht="45" customHeight="1" x14ac:dyDescent="0.25">
      <c r="A56" s="13">
        <v>15</v>
      </c>
      <c r="B56" s="14" t="s">
        <v>114</v>
      </c>
      <c r="C56" s="15" t="s">
        <v>20</v>
      </c>
      <c r="D56" s="16" t="s">
        <v>20</v>
      </c>
      <c r="E56" s="17" t="s">
        <v>20</v>
      </c>
      <c r="F56" s="18">
        <f>SUM(F57:F59)</f>
        <v>561911.4</v>
      </c>
      <c r="G56" s="19"/>
      <c r="H56" s="20" t="str">
        <f t="shared" si="0"/>
        <v> </v>
      </c>
      <c r="I56" s="21">
        <f>SUM(I57:I59)</f>
        <v>561911.4</v>
      </c>
    </row>
    <row r="57" spans="1:9" ht="45" customHeight="1" x14ac:dyDescent="0.25">
      <c r="A57" s="32" t="s">
        <v>115</v>
      </c>
      <c r="B57" s="33" t="s">
        <v>116</v>
      </c>
      <c r="C57" s="34" t="s">
        <v>56</v>
      </c>
      <c r="D57" s="35">
        <v>400</v>
      </c>
      <c r="E57" s="36">
        <v>916.79</v>
      </c>
      <c r="F57" s="37">
        <f t="shared" si="9"/>
        <v>366716</v>
      </c>
      <c r="G57" s="19"/>
      <c r="H57" s="38">
        <f t="shared" ref="H57:H60" si="16">E57-(E57*$I$4)</f>
        <v>916.79</v>
      </c>
      <c r="I57" s="39">
        <f t="shared" si="13"/>
        <v>366716</v>
      </c>
    </row>
    <row r="58" spans="1:9" ht="45" customHeight="1" x14ac:dyDescent="0.25">
      <c r="A58" s="32" t="s">
        <v>117</v>
      </c>
      <c r="B58" s="33" t="s">
        <v>118</v>
      </c>
      <c r="C58" s="34" t="s">
        <v>56</v>
      </c>
      <c r="D58" s="35">
        <v>2500</v>
      </c>
      <c r="E58" s="36">
        <v>58.33</v>
      </c>
      <c r="F58" s="37">
        <f t="shared" si="9"/>
        <v>145825</v>
      </c>
      <c r="G58" s="19"/>
      <c r="H58" s="38">
        <f t="shared" si="16"/>
        <v>58.33</v>
      </c>
      <c r="I58" s="39">
        <f t="shared" si="13"/>
        <v>145825</v>
      </c>
    </row>
    <row r="59" spans="1:9" ht="45" customHeight="1" x14ac:dyDescent="0.25">
      <c r="A59" s="32" t="s">
        <v>119</v>
      </c>
      <c r="B59" s="33" t="s">
        <v>120</v>
      </c>
      <c r="C59" s="34" t="s">
        <v>56</v>
      </c>
      <c r="D59" s="35">
        <v>80</v>
      </c>
      <c r="E59" s="36">
        <v>617.13</v>
      </c>
      <c r="F59" s="37">
        <f t="shared" si="9"/>
        <v>49370.400000000001</v>
      </c>
      <c r="G59" s="19"/>
      <c r="H59" s="38">
        <f t="shared" si="16"/>
        <v>617.13</v>
      </c>
      <c r="I59" s="39">
        <f t="shared" si="13"/>
        <v>49370.400000000001</v>
      </c>
    </row>
    <row r="60" spans="1:9" ht="45" customHeight="1" x14ac:dyDescent="0.25">
      <c r="A60" s="13">
        <v>16</v>
      </c>
      <c r="B60" s="14" t="s">
        <v>121</v>
      </c>
      <c r="C60" s="15" t="s">
        <v>30</v>
      </c>
      <c r="D60" s="16">
        <v>480</v>
      </c>
      <c r="E60" s="41">
        <v>124.01</v>
      </c>
      <c r="F60" s="18">
        <f t="shared" si="9"/>
        <v>59524.800000000003</v>
      </c>
      <c r="G60" s="19"/>
      <c r="H60" s="42">
        <f t="shared" si="16"/>
        <v>124.01</v>
      </c>
      <c r="I60" s="21">
        <f t="shared" si="13"/>
        <v>59524.800000000003</v>
      </c>
    </row>
    <row r="61" spans="1:9" ht="45" customHeight="1" x14ac:dyDescent="0.25">
      <c r="A61" s="13">
        <v>17</v>
      </c>
      <c r="B61" s="14" t="s">
        <v>122</v>
      </c>
      <c r="C61" s="15" t="s">
        <v>20</v>
      </c>
      <c r="D61" s="16" t="s">
        <v>20</v>
      </c>
      <c r="E61" s="17" t="s">
        <v>20</v>
      </c>
      <c r="F61" s="18">
        <f>F62+F73</f>
        <v>8350516.9699999997</v>
      </c>
      <c r="G61" s="19"/>
      <c r="H61" s="20" t="str">
        <f t="shared" si="0"/>
        <v> </v>
      </c>
      <c r="I61" s="21">
        <f>I62+I73</f>
        <v>8350516.9699999997</v>
      </c>
    </row>
    <row r="62" spans="1:9" ht="45" customHeight="1" x14ac:dyDescent="0.25">
      <c r="A62" s="52" t="s">
        <v>123</v>
      </c>
      <c r="B62" s="53" t="s">
        <v>124</v>
      </c>
      <c r="C62" s="54" t="s">
        <v>20</v>
      </c>
      <c r="D62" s="55" t="s">
        <v>20</v>
      </c>
      <c r="E62" s="56" t="s">
        <v>20</v>
      </c>
      <c r="F62" s="57">
        <f>SUM(F63:F72)</f>
        <v>268116.71999999997</v>
      </c>
      <c r="G62" s="19"/>
      <c r="H62" s="58" t="str">
        <f t="shared" si="0"/>
        <v> </v>
      </c>
      <c r="I62" s="51">
        <f>SUM(I63:I72)</f>
        <v>268116.71999999997</v>
      </c>
    </row>
    <row r="63" spans="1:9" ht="45" customHeight="1" x14ac:dyDescent="0.25">
      <c r="A63" s="32" t="s">
        <v>125</v>
      </c>
      <c r="B63" s="33" t="s">
        <v>126</v>
      </c>
      <c r="C63" s="34" t="s">
        <v>56</v>
      </c>
      <c r="D63" s="35">
        <v>90</v>
      </c>
      <c r="E63" s="36">
        <v>357.28</v>
      </c>
      <c r="F63" s="37">
        <f t="shared" ref="F63:F105" si="17">D63*E63</f>
        <v>32155.199999999997</v>
      </c>
      <c r="G63" s="19"/>
      <c r="H63" s="38">
        <f t="shared" ref="H63:H72" si="18">E63-(E63*$I$4)</f>
        <v>357.28</v>
      </c>
      <c r="I63" s="39">
        <f t="shared" ref="I63:I72" si="19">D63*H63</f>
        <v>32155.199999999997</v>
      </c>
    </row>
    <row r="64" spans="1:9" ht="45" customHeight="1" x14ac:dyDescent="0.25">
      <c r="A64" s="32" t="s">
        <v>127</v>
      </c>
      <c r="B64" s="33" t="s">
        <v>128</v>
      </c>
      <c r="C64" s="34" t="s">
        <v>56</v>
      </c>
      <c r="D64" s="35">
        <v>85</v>
      </c>
      <c r="E64" s="36">
        <v>375.96</v>
      </c>
      <c r="F64" s="37">
        <f t="shared" si="17"/>
        <v>31956.6</v>
      </c>
      <c r="G64" s="19"/>
      <c r="H64" s="38">
        <f t="shared" si="18"/>
        <v>375.96</v>
      </c>
      <c r="I64" s="39">
        <f t="shared" si="19"/>
        <v>31956.6</v>
      </c>
    </row>
    <row r="65" spans="1:9" ht="45" customHeight="1" x14ac:dyDescent="0.25">
      <c r="A65" s="32" t="s">
        <v>129</v>
      </c>
      <c r="B65" s="33" t="s">
        <v>130</v>
      </c>
      <c r="C65" s="34" t="s">
        <v>56</v>
      </c>
      <c r="D65" s="35">
        <v>45</v>
      </c>
      <c r="E65" s="36">
        <v>328.98</v>
      </c>
      <c r="F65" s="37">
        <f t="shared" si="17"/>
        <v>14804.1</v>
      </c>
      <c r="G65" s="19"/>
      <c r="H65" s="38">
        <f t="shared" si="18"/>
        <v>328.98</v>
      </c>
      <c r="I65" s="39">
        <f t="shared" si="19"/>
        <v>14804.1</v>
      </c>
    </row>
    <row r="66" spans="1:9" ht="45" customHeight="1" x14ac:dyDescent="0.25">
      <c r="A66" s="32" t="s">
        <v>131</v>
      </c>
      <c r="B66" s="33" t="s">
        <v>132</v>
      </c>
      <c r="C66" s="34" t="s">
        <v>56</v>
      </c>
      <c r="D66" s="35">
        <v>10</v>
      </c>
      <c r="E66" s="36">
        <v>472.41</v>
      </c>
      <c r="F66" s="37">
        <f t="shared" si="17"/>
        <v>4724.1000000000004</v>
      </c>
      <c r="G66" s="19"/>
      <c r="H66" s="38">
        <f t="shared" si="18"/>
        <v>472.41</v>
      </c>
      <c r="I66" s="39">
        <f t="shared" si="19"/>
        <v>4724.1000000000004</v>
      </c>
    </row>
    <row r="67" spans="1:9" ht="45" customHeight="1" x14ac:dyDescent="0.25">
      <c r="A67" s="32" t="s">
        <v>133</v>
      </c>
      <c r="B67" s="33" t="s">
        <v>134</v>
      </c>
      <c r="C67" s="34" t="s">
        <v>56</v>
      </c>
      <c r="D67" s="35">
        <v>15</v>
      </c>
      <c r="E67" s="36">
        <v>291.61</v>
      </c>
      <c r="F67" s="37">
        <f t="shared" si="17"/>
        <v>4374.1500000000005</v>
      </c>
      <c r="G67" s="19"/>
      <c r="H67" s="38">
        <f t="shared" si="18"/>
        <v>291.61</v>
      </c>
      <c r="I67" s="39">
        <f t="shared" si="19"/>
        <v>4374.1500000000005</v>
      </c>
    </row>
    <row r="68" spans="1:9" ht="45" customHeight="1" x14ac:dyDescent="0.25">
      <c r="A68" s="32" t="s">
        <v>135</v>
      </c>
      <c r="B68" s="33" t="s">
        <v>136</v>
      </c>
      <c r="C68" s="34" t="s">
        <v>56</v>
      </c>
      <c r="D68" s="35">
        <v>10</v>
      </c>
      <c r="E68" s="36">
        <v>1023.33</v>
      </c>
      <c r="F68" s="37">
        <f t="shared" si="17"/>
        <v>10233.300000000001</v>
      </c>
      <c r="G68" s="19"/>
      <c r="H68" s="38">
        <f t="shared" si="18"/>
        <v>1023.33</v>
      </c>
      <c r="I68" s="39">
        <f t="shared" si="19"/>
        <v>10233.300000000001</v>
      </c>
    </row>
    <row r="69" spans="1:9" ht="45" customHeight="1" x14ac:dyDescent="0.25">
      <c r="A69" s="32" t="s">
        <v>137</v>
      </c>
      <c r="B69" s="33" t="s">
        <v>138</v>
      </c>
      <c r="C69" s="34" t="s">
        <v>56</v>
      </c>
      <c r="D69" s="35">
        <v>10</v>
      </c>
      <c r="E69" s="36">
        <v>885.01</v>
      </c>
      <c r="F69" s="37">
        <f t="shared" si="17"/>
        <v>8850.1</v>
      </c>
      <c r="G69" s="19"/>
      <c r="H69" s="38">
        <f t="shared" si="18"/>
        <v>885.01</v>
      </c>
      <c r="I69" s="39">
        <f t="shared" si="19"/>
        <v>8850.1</v>
      </c>
    </row>
    <row r="70" spans="1:9" ht="45" customHeight="1" x14ac:dyDescent="0.25">
      <c r="A70" s="32" t="s">
        <v>139</v>
      </c>
      <c r="B70" s="33" t="s">
        <v>140</v>
      </c>
      <c r="C70" s="34" t="s">
        <v>56</v>
      </c>
      <c r="D70" s="32">
        <v>15</v>
      </c>
      <c r="E70" s="36">
        <v>1826.7</v>
      </c>
      <c r="F70" s="59">
        <f t="shared" si="17"/>
        <v>27400.5</v>
      </c>
      <c r="G70" s="19"/>
      <c r="H70" s="38">
        <f t="shared" si="18"/>
        <v>1826.7</v>
      </c>
      <c r="I70" s="60">
        <f t="shared" si="19"/>
        <v>27400.5</v>
      </c>
    </row>
    <row r="71" spans="1:9" ht="45" customHeight="1" x14ac:dyDescent="0.25">
      <c r="A71" s="32" t="s">
        <v>141</v>
      </c>
      <c r="B71" s="33" t="s">
        <v>142</v>
      </c>
      <c r="C71" s="34" t="s">
        <v>23</v>
      </c>
      <c r="D71" s="32">
        <v>1</v>
      </c>
      <c r="E71" s="36">
        <v>50052.67</v>
      </c>
      <c r="F71" s="59">
        <f t="shared" si="17"/>
        <v>50052.67</v>
      </c>
      <c r="G71" s="19"/>
      <c r="H71" s="38">
        <f t="shared" si="18"/>
        <v>50052.67</v>
      </c>
      <c r="I71" s="60">
        <f t="shared" si="19"/>
        <v>50052.67</v>
      </c>
    </row>
    <row r="72" spans="1:9" ht="45" customHeight="1" x14ac:dyDescent="0.25">
      <c r="A72" s="32" t="s">
        <v>143</v>
      </c>
      <c r="B72" s="33" t="s">
        <v>144</v>
      </c>
      <c r="C72" s="34" t="s">
        <v>30</v>
      </c>
      <c r="D72" s="32">
        <v>200</v>
      </c>
      <c r="E72" s="36">
        <v>417.83</v>
      </c>
      <c r="F72" s="59">
        <f t="shared" si="17"/>
        <v>83566</v>
      </c>
      <c r="G72" s="19"/>
      <c r="H72" s="38">
        <f t="shared" si="18"/>
        <v>417.83</v>
      </c>
      <c r="I72" s="60">
        <f t="shared" si="19"/>
        <v>83566</v>
      </c>
    </row>
    <row r="73" spans="1:9" ht="45" customHeight="1" x14ac:dyDescent="0.25">
      <c r="A73" s="52" t="s">
        <v>145</v>
      </c>
      <c r="B73" s="53" t="s">
        <v>146</v>
      </c>
      <c r="C73" s="54" t="s">
        <v>20</v>
      </c>
      <c r="D73" s="55" t="s">
        <v>20</v>
      </c>
      <c r="E73" s="56" t="s">
        <v>20</v>
      </c>
      <c r="F73" s="57">
        <f>SUM(F74:F85)</f>
        <v>8082400.25</v>
      </c>
      <c r="G73" s="19"/>
      <c r="H73" s="58" t="str">
        <f t="shared" ref="H73:H99" si="20">E73</f>
        <v> </v>
      </c>
      <c r="I73" s="51">
        <f>SUM(I74:I85)</f>
        <v>8082400.25</v>
      </c>
    </row>
    <row r="74" spans="1:9" ht="45" customHeight="1" x14ac:dyDescent="0.25">
      <c r="A74" s="32" t="s">
        <v>147</v>
      </c>
      <c r="B74" s="33" t="s">
        <v>148</v>
      </c>
      <c r="C74" s="34" t="s">
        <v>30</v>
      </c>
      <c r="D74" s="35">
        <v>11000</v>
      </c>
      <c r="E74" s="36">
        <v>193.86</v>
      </c>
      <c r="F74" s="37">
        <f t="shared" si="17"/>
        <v>2132460</v>
      </c>
      <c r="G74" s="19"/>
      <c r="H74" s="38">
        <f t="shared" ref="H74:H85" si="21">E74-(E74*$I$4)</f>
        <v>193.86</v>
      </c>
      <c r="I74" s="39">
        <f t="shared" ref="I74:I85" si="22">D74*H74</f>
        <v>2132460</v>
      </c>
    </row>
    <row r="75" spans="1:9" ht="45" customHeight="1" x14ac:dyDescent="0.25">
      <c r="A75" s="32" t="s">
        <v>149</v>
      </c>
      <c r="B75" s="33" t="s">
        <v>150</v>
      </c>
      <c r="C75" s="34" t="s">
        <v>56</v>
      </c>
      <c r="D75" s="35">
        <v>11000</v>
      </c>
      <c r="E75" s="36">
        <v>122.4</v>
      </c>
      <c r="F75" s="37">
        <f t="shared" si="17"/>
        <v>1346400</v>
      </c>
      <c r="G75" s="19"/>
      <c r="H75" s="38">
        <f t="shared" si="21"/>
        <v>122.4</v>
      </c>
      <c r="I75" s="39">
        <f t="shared" si="22"/>
        <v>1346400</v>
      </c>
    </row>
    <row r="76" spans="1:9" ht="45" customHeight="1" x14ac:dyDescent="0.25">
      <c r="A76" s="32" t="s">
        <v>151</v>
      </c>
      <c r="B76" s="33" t="s">
        <v>134</v>
      </c>
      <c r="C76" s="34" t="s">
        <v>56</v>
      </c>
      <c r="D76" s="35">
        <v>20</v>
      </c>
      <c r="E76" s="36">
        <v>781.02</v>
      </c>
      <c r="F76" s="37">
        <f t="shared" si="17"/>
        <v>15620.4</v>
      </c>
      <c r="G76" s="19"/>
      <c r="H76" s="38">
        <f t="shared" si="21"/>
        <v>781.02</v>
      </c>
      <c r="I76" s="39">
        <f t="shared" si="22"/>
        <v>15620.4</v>
      </c>
    </row>
    <row r="77" spans="1:9" ht="45" customHeight="1" x14ac:dyDescent="0.25">
      <c r="A77" s="32" t="s">
        <v>152</v>
      </c>
      <c r="B77" s="33" t="s">
        <v>138</v>
      </c>
      <c r="C77" s="34" t="s">
        <v>56</v>
      </c>
      <c r="D77" s="35">
        <v>1200</v>
      </c>
      <c r="E77" s="36">
        <v>782.85</v>
      </c>
      <c r="F77" s="37">
        <f t="shared" si="17"/>
        <v>939420</v>
      </c>
      <c r="G77" s="19"/>
      <c r="H77" s="38">
        <f t="shared" si="21"/>
        <v>782.85</v>
      </c>
      <c r="I77" s="39">
        <f t="shared" si="22"/>
        <v>939420</v>
      </c>
    </row>
    <row r="78" spans="1:9" ht="45" customHeight="1" x14ac:dyDescent="0.25">
      <c r="A78" s="32" t="s">
        <v>153</v>
      </c>
      <c r="B78" s="33" t="s">
        <v>154</v>
      </c>
      <c r="C78" s="34" t="s">
        <v>56</v>
      </c>
      <c r="D78" s="35">
        <v>5</v>
      </c>
      <c r="E78" s="36">
        <v>891.17</v>
      </c>
      <c r="F78" s="37">
        <f t="shared" si="17"/>
        <v>4455.8499999999995</v>
      </c>
      <c r="G78" s="19"/>
      <c r="H78" s="38">
        <f t="shared" si="21"/>
        <v>891.17</v>
      </c>
      <c r="I78" s="39">
        <f t="shared" si="22"/>
        <v>4455.8499999999995</v>
      </c>
    </row>
    <row r="79" spans="1:9" ht="45" customHeight="1" x14ac:dyDescent="0.25">
      <c r="A79" s="32" t="s">
        <v>155</v>
      </c>
      <c r="B79" s="33" t="s">
        <v>156</v>
      </c>
      <c r="C79" s="34" t="s">
        <v>56</v>
      </c>
      <c r="D79" s="35">
        <v>10</v>
      </c>
      <c r="E79" s="36">
        <v>2005.24</v>
      </c>
      <c r="F79" s="37">
        <f t="shared" si="17"/>
        <v>20052.400000000001</v>
      </c>
      <c r="G79" s="19"/>
      <c r="H79" s="38">
        <f t="shared" si="21"/>
        <v>2005.24</v>
      </c>
      <c r="I79" s="39">
        <f t="shared" si="22"/>
        <v>20052.400000000001</v>
      </c>
    </row>
    <row r="80" spans="1:9" ht="45" customHeight="1" x14ac:dyDescent="0.25">
      <c r="A80" s="32" t="s">
        <v>157</v>
      </c>
      <c r="B80" s="33" t="s">
        <v>158</v>
      </c>
      <c r="C80" s="34" t="s">
        <v>56</v>
      </c>
      <c r="D80" s="35">
        <v>10</v>
      </c>
      <c r="E80" s="36">
        <v>248.03</v>
      </c>
      <c r="F80" s="37">
        <f t="shared" si="17"/>
        <v>2480.3000000000002</v>
      </c>
      <c r="G80" s="19"/>
      <c r="H80" s="38">
        <f t="shared" si="21"/>
        <v>248.03</v>
      </c>
      <c r="I80" s="39">
        <f t="shared" si="22"/>
        <v>2480.3000000000002</v>
      </c>
    </row>
    <row r="81" spans="1:9" ht="45" customHeight="1" x14ac:dyDescent="0.25">
      <c r="A81" s="32" t="s">
        <v>159</v>
      </c>
      <c r="B81" s="33" t="s">
        <v>160</v>
      </c>
      <c r="C81" s="34" t="s">
        <v>56</v>
      </c>
      <c r="D81" s="35">
        <v>6250</v>
      </c>
      <c r="E81" s="36">
        <v>237.34</v>
      </c>
      <c r="F81" s="37">
        <f t="shared" si="17"/>
        <v>1483375</v>
      </c>
      <c r="G81" s="19"/>
      <c r="H81" s="38">
        <f t="shared" si="21"/>
        <v>237.34</v>
      </c>
      <c r="I81" s="39">
        <f t="shared" si="22"/>
        <v>1483375</v>
      </c>
    </row>
    <row r="82" spans="1:9" ht="45" customHeight="1" x14ac:dyDescent="0.25">
      <c r="A82" s="32" t="s">
        <v>161</v>
      </c>
      <c r="B82" s="33" t="s">
        <v>162</v>
      </c>
      <c r="C82" s="34" t="s">
        <v>163</v>
      </c>
      <c r="D82" s="35">
        <v>680</v>
      </c>
      <c r="E82" s="36">
        <v>2426</v>
      </c>
      <c r="F82" s="37">
        <f t="shared" si="17"/>
        <v>1649680</v>
      </c>
      <c r="G82" s="19"/>
      <c r="H82" s="38">
        <f t="shared" si="21"/>
        <v>2426</v>
      </c>
      <c r="I82" s="39">
        <f t="shared" si="22"/>
        <v>1649680</v>
      </c>
    </row>
    <row r="83" spans="1:9" ht="45" customHeight="1" x14ac:dyDescent="0.25">
      <c r="A83" s="32" t="s">
        <v>164</v>
      </c>
      <c r="B83" s="33" t="s">
        <v>165</v>
      </c>
      <c r="C83" s="34" t="s">
        <v>56</v>
      </c>
      <c r="D83" s="35">
        <v>70</v>
      </c>
      <c r="E83" s="36">
        <v>1585.69</v>
      </c>
      <c r="F83" s="37">
        <f t="shared" si="17"/>
        <v>110998.3</v>
      </c>
      <c r="G83" s="19"/>
      <c r="H83" s="38">
        <f t="shared" si="21"/>
        <v>1585.69</v>
      </c>
      <c r="I83" s="39">
        <f t="shared" si="22"/>
        <v>110998.3</v>
      </c>
    </row>
    <row r="84" spans="1:9" ht="45" customHeight="1" x14ac:dyDescent="0.25">
      <c r="A84" s="32" t="s">
        <v>166</v>
      </c>
      <c r="B84" s="33" t="s">
        <v>167</v>
      </c>
      <c r="C84" s="34" t="s">
        <v>30</v>
      </c>
      <c r="D84" s="35">
        <v>1600</v>
      </c>
      <c r="E84" s="36">
        <v>141.19</v>
      </c>
      <c r="F84" s="37">
        <f t="shared" si="17"/>
        <v>225904</v>
      </c>
      <c r="G84" s="19"/>
      <c r="H84" s="38">
        <f t="shared" si="21"/>
        <v>141.19</v>
      </c>
      <c r="I84" s="39">
        <f t="shared" si="22"/>
        <v>225904</v>
      </c>
    </row>
    <row r="85" spans="1:9" ht="45" customHeight="1" x14ac:dyDescent="0.25">
      <c r="A85" s="32" t="s">
        <v>168</v>
      </c>
      <c r="B85" s="33" t="s">
        <v>169</v>
      </c>
      <c r="C85" s="34" t="s">
        <v>30</v>
      </c>
      <c r="D85" s="35">
        <v>600</v>
      </c>
      <c r="E85" s="36">
        <v>252.59</v>
      </c>
      <c r="F85" s="37">
        <f t="shared" si="17"/>
        <v>151554</v>
      </c>
      <c r="G85" s="19"/>
      <c r="H85" s="38">
        <f t="shared" si="21"/>
        <v>252.59</v>
      </c>
      <c r="I85" s="39">
        <f t="shared" si="22"/>
        <v>151554</v>
      </c>
    </row>
    <row r="86" spans="1:9" ht="45" customHeight="1" x14ac:dyDescent="0.25">
      <c r="A86" s="13">
        <v>18</v>
      </c>
      <c r="B86" s="14" t="s">
        <v>170</v>
      </c>
      <c r="C86" s="15" t="s">
        <v>20</v>
      </c>
      <c r="D86" s="16" t="s">
        <v>20</v>
      </c>
      <c r="E86" s="17" t="s">
        <v>20</v>
      </c>
      <c r="F86" s="18">
        <f>SUM(F87:F98)</f>
        <v>165519.5</v>
      </c>
      <c r="G86" s="19"/>
      <c r="H86" s="20" t="str">
        <f t="shared" si="20"/>
        <v> </v>
      </c>
      <c r="I86" s="21">
        <f>SUM(I87:I98)</f>
        <v>165519.5</v>
      </c>
    </row>
    <row r="87" spans="1:9" ht="45" customHeight="1" x14ac:dyDescent="0.25">
      <c r="A87" s="32" t="s">
        <v>171</v>
      </c>
      <c r="B87" s="33" t="s">
        <v>172</v>
      </c>
      <c r="C87" s="34" t="s">
        <v>56</v>
      </c>
      <c r="D87" s="35">
        <v>20</v>
      </c>
      <c r="E87" s="36">
        <v>395.07</v>
      </c>
      <c r="F87" s="37">
        <f t="shared" si="17"/>
        <v>7901.4</v>
      </c>
      <c r="G87" s="19"/>
      <c r="H87" s="38">
        <f t="shared" ref="H87:H98" si="23">E87-(E87*$I$4)</f>
        <v>395.07</v>
      </c>
      <c r="I87" s="39">
        <f t="shared" ref="I87:I98" si="24">D87*H87</f>
        <v>7901.4</v>
      </c>
    </row>
    <row r="88" spans="1:9" ht="45" customHeight="1" x14ac:dyDescent="0.25">
      <c r="A88" s="32" t="s">
        <v>173</v>
      </c>
      <c r="B88" s="33" t="s">
        <v>174</v>
      </c>
      <c r="C88" s="34" t="s">
        <v>35</v>
      </c>
      <c r="D88" s="35">
        <v>80</v>
      </c>
      <c r="E88" s="36">
        <v>144.26</v>
      </c>
      <c r="F88" s="37">
        <f t="shared" si="17"/>
        <v>11540.8</v>
      </c>
      <c r="G88" s="19"/>
      <c r="H88" s="38">
        <f t="shared" si="23"/>
        <v>144.26</v>
      </c>
      <c r="I88" s="39">
        <f t="shared" si="24"/>
        <v>11540.8</v>
      </c>
    </row>
    <row r="89" spans="1:9" ht="45" customHeight="1" x14ac:dyDescent="0.25">
      <c r="A89" s="32" t="s">
        <v>175</v>
      </c>
      <c r="B89" s="33" t="s">
        <v>176</v>
      </c>
      <c r="C89" s="34" t="s">
        <v>35</v>
      </c>
      <c r="D89" s="35">
        <v>20</v>
      </c>
      <c r="E89" s="36">
        <v>41.33</v>
      </c>
      <c r="F89" s="37">
        <f t="shared" si="17"/>
        <v>826.59999999999991</v>
      </c>
      <c r="G89" s="19"/>
      <c r="H89" s="38">
        <f t="shared" si="23"/>
        <v>41.33</v>
      </c>
      <c r="I89" s="39">
        <f t="shared" si="24"/>
        <v>826.59999999999991</v>
      </c>
    </row>
    <row r="90" spans="1:9" ht="45" customHeight="1" x14ac:dyDescent="0.25">
      <c r="A90" s="32" t="s">
        <v>177</v>
      </c>
      <c r="B90" s="33" t="s">
        <v>178</v>
      </c>
      <c r="C90" s="34" t="s">
        <v>30</v>
      </c>
      <c r="D90" s="35">
        <v>20</v>
      </c>
      <c r="E90" s="36">
        <v>12.77</v>
      </c>
      <c r="F90" s="37">
        <f t="shared" si="17"/>
        <v>255.39999999999998</v>
      </c>
      <c r="G90" s="19"/>
      <c r="H90" s="38">
        <f t="shared" si="23"/>
        <v>12.77</v>
      </c>
      <c r="I90" s="39">
        <f t="shared" si="24"/>
        <v>255.39999999999998</v>
      </c>
    </row>
    <row r="91" spans="1:9" ht="45" customHeight="1" x14ac:dyDescent="0.25">
      <c r="A91" s="32" t="s">
        <v>179</v>
      </c>
      <c r="B91" s="33" t="s">
        <v>180</v>
      </c>
      <c r="C91" s="34" t="s">
        <v>56</v>
      </c>
      <c r="D91" s="35">
        <v>80</v>
      </c>
      <c r="E91" s="36">
        <v>191.49</v>
      </c>
      <c r="F91" s="37">
        <f t="shared" si="17"/>
        <v>15319.2</v>
      </c>
      <c r="G91" s="19"/>
      <c r="H91" s="38">
        <f t="shared" si="23"/>
        <v>191.49</v>
      </c>
      <c r="I91" s="39">
        <f t="shared" si="24"/>
        <v>15319.2</v>
      </c>
    </row>
    <row r="92" spans="1:9" ht="45" customHeight="1" x14ac:dyDescent="0.25">
      <c r="A92" s="32" t="s">
        <v>181</v>
      </c>
      <c r="B92" s="33" t="s">
        <v>182</v>
      </c>
      <c r="C92" s="34" t="s">
        <v>35</v>
      </c>
      <c r="D92" s="35">
        <v>30</v>
      </c>
      <c r="E92" s="36">
        <v>86.18</v>
      </c>
      <c r="F92" s="37">
        <f t="shared" si="17"/>
        <v>2585.4</v>
      </c>
      <c r="G92" s="19"/>
      <c r="H92" s="38">
        <f t="shared" si="23"/>
        <v>86.18</v>
      </c>
      <c r="I92" s="39">
        <f t="shared" si="24"/>
        <v>2585.4</v>
      </c>
    </row>
    <row r="93" spans="1:9" ht="45" customHeight="1" x14ac:dyDescent="0.25">
      <c r="A93" s="32" t="s">
        <v>183</v>
      </c>
      <c r="B93" s="33" t="s">
        <v>184</v>
      </c>
      <c r="C93" s="34" t="s">
        <v>35</v>
      </c>
      <c r="D93" s="35">
        <v>30</v>
      </c>
      <c r="E93" s="36">
        <v>37.369999999999997</v>
      </c>
      <c r="F93" s="37">
        <f t="shared" si="17"/>
        <v>1121.0999999999999</v>
      </c>
      <c r="G93" s="19"/>
      <c r="H93" s="38">
        <f t="shared" si="23"/>
        <v>37.369999999999997</v>
      </c>
      <c r="I93" s="39">
        <f t="shared" si="24"/>
        <v>1121.0999999999999</v>
      </c>
    </row>
    <row r="94" spans="1:9" ht="45" customHeight="1" x14ac:dyDescent="0.25">
      <c r="A94" s="32" t="s">
        <v>185</v>
      </c>
      <c r="B94" s="61" t="s">
        <v>186</v>
      </c>
      <c r="C94" s="34" t="s">
        <v>35</v>
      </c>
      <c r="D94" s="35">
        <v>100</v>
      </c>
      <c r="E94" s="36">
        <v>67.63</v>
      </c>
      <c r="F94" s="37">
        <f t="shared" si="17"/>
        <v>6763</v>
      </c>
      <c r="G94" s="19"/>
      <c r="H94" s="38">
        <f t="shared" si="23"/>
        <v>67.63</v>
      </c>
      <c r="I94" s="39">
        <f t="shared" si="24"/>
        <v>6763</v>
      </c>
    </row>
    <row r="95" spans="1:9" ht="45" customHeight="1" x14ac:dyDescent="0.25">
      <c r="A95" s="32" t="s">
        <v>187</v>
      </c>
      <c r="B95" s="33" t="s">
        <v>188</v>
      </c>
      <c r="C95" s="34" t="s">
        <v>30</v>
      </c>
      <c r="D95" s="35">
        <v>25</v>
      </c>
      <c r="E95" s="36">
        <v>766.1</v>
      </c>
      <c r="F95" s="37">
        <f t="shared" si="17"/>
        <v>19152.5</v>
      </c>
      <c r="G95" s="19"/>
      <c r="H95" s="38">
        <f t="shared" si="23"/>
        <v>766.1</v>
      </c>
      <c r="I95" s="39">
        <f t="shared" si="24"/>
        <v>19152.5</v>
      </c>
    </row>
    <row r="96" spans="1:9" ht="45" customHeight="1" x14ac:dyDescent="0.25">
      <c r="A96" s="32" t="s">
        <v>189</v>
      </c>
      <c r="B96" s="33" t="s">
        <v>190</v>
      </c>
      <c r="C96" s="34" t="s">
        <v>40</v>
      </c>
      <c r="D96" s="35">
        <v>20</v>
      </c>
      <c r="E96" s="36">
        <v>185.21</v>
      </c>
      <c r="F96" s="37">
        <f t="shared" si="17"/>
        <v>3704.2000000000003</v>
      </c>
      <c r="G96" s="19"/>
      <c r="H96" s="38">
        <f t="shared" si="23"/>
        <v>185.21</v>
      </c>
      <c r="I96" s="39">
        <f t="shared" si="24"/>
        <v>3704.2000000000003</v>
      </c>
    </row>
    <row r="97" spans="1:9" ht="45" customHeight="1" x14ac:dyDescent="0.25">
      <c r="A97" s="32" t="s">
        <v>191</v>
      </c>
      <c r="B97" s="33" t="s">
        <v>192</v>
      </c>
      <c r="C97" s="34" t="s">
        <v>35</v>
      </c>
      <c r="D97" s="35">
        <v>450</v>
      </c>
      <c r="E97" s="36">
        <v>68.430000000000007</v>
      </c>
      <c r="F97" s="37">
        <f t="shared" si="17"/>
        <v>30793.500000000004</v>
      </c>
      <c r="G97" s="19"/>
      <c r="H97" s="38">
        <f t="shared" si="23"/>
        <v>68.430000000000007</v>
      </c>
      <c r="I97" s="39">
        <f t="shared" si="24"/>
        <v>30793.500000000004</v>
      </c>
    </row>
    <row r="98" spans="1:9" ht="45" customHeight="1" x14ac:dyDescent="0.25">
      <c r="A98" s="32" t="s">
        <v>193</v>
      </c>
      <c r="B98" s="33" t="s">
        <v>194</v>
      </c>
      <c r="C98" s="34" t="s">
        <v>30</v>
      </c>
      <c r="D98" s="35">
        <v>140</v>
      </c>
      <c r="E98" s="36">
        <v>468.26</v>
      </c>
      <c r="F98" s="37">
        <f t="shared" si="17"/>
        <v>65556.399999999994</v>
      </c>
      <c r="G98" s="19"/>
      <c r="H98" s="38">
        <f t="shared" si="23"/>
        <v>468.26</v>
      </c>
      <c r="I98" s="39">
        <f t="shared" si="24"/>
        <v>65556.399999999994</v>
      </c>
    </row>
    <row r="99" spans="1:9" ht="45" customHeight="1" x14ac:dyDescent="0.25">
      <c r="A99" s="13">
        <v>19</v>
      </c>
      <c r="B99" s="14" t="s">
        <v>195</v>
      </c>
      <c r="C99" s="15" t="s">
        <v>20</v>
      </c>
      <c r="D99" s="16" t="s">
        <v>20</v>
      </c>
      <c r="E99" s="17" t="s">
        <v>20</v>
      </c>
      <c r="F99" s="18">
        <f>SUM(F100:F103)</f>
        <v>17963.2</v>
      </c>
      <c r="G99" s="19"/>
      <c r="H99" s="20" t="str">
        <f t="shared" si="20"/>
        <v> </v>
      </c>
      <c r="I99" s="21">
        <f>SUM(I100:I103)</f>
        <v>17963.2</v>
      </c>
    </row>
    <row r="100" spans="1:9" ht="45" customHeight="1" x14ac:dyDescent="0.25">
      <c r="A100" s="32" t="s">
        <v>196</v>
      </c>
      <c r="B100" s="33" t="s">
        <v>197</v>
      </c>
      <c r="C100" s="34" t="s">
        <v>198</v>
      </c>
      <c r="D100" s="35">
        <v>150</v>
      </c>
      <c r="E100" s="36">
        <v>57.93</v>
      </c>
      <c r="F100" s="37">
        <f t="shared" si="17"/>
        <v>8689.5</v>
      </c>
      <c r="G100" s="19"/>
      <c r="H100" s="38">
        <f t="shared" ref="H100:H105" si="25">E100-(E100*$I$4)</f>
        <v>57.93</v>
      </c>
      <c r="I100" s="39">
        <f t="shared" ref="I100:I105" si="26">D100*H100</f>
        <v>8689.5</v>
      </c>
    </row>
    <row r="101" spans="1:9" ht="45" customHeight="1" x14ac:dyDescent="0.25">
      <c r="A101" s="32" t="s">
        <v>199</v>
      </c>
      <c r="B101" s="33" t="s">
        <v>200</v>
      </c>
      <c r="C101" s="34" t="s">
        <v>198</v>
      </c>
      <c r="D101" s="35">
        <v>150</v>
      </c>
      <c r="E101" s="36">
        <v>43.01</v>
      </c>
      <c r="F101" s="37">
        <f t="shared" si="17"/>
        <v>6451.5</v>
      </c>
      <c r="G101" s="19"/>
      <c r="H101" s="38">
        <f t="shared" si="25"/>
        <v>43.01</v>
      </c>
      <c r="I101" s="39">
        <f t="shared" si="26"/>
        <v>6451.5</v>
      </c>
    </row>
    <row r="102" spans="1:9" ht="45" customHeight="1" x14ac:dyDescent="0.25">
      <c r="A102" s="32" t="s">
        <v>201</v>
      </c>
      <c r="B102" s="33" t="s">
        <v>202</v>
      </c>
      <c r="C102" s="34" t="s">
        <v>198</v>
      </c>
      <c r="D102" s="35">
        <v>50</v>
      </c>
      <c r="E102" s="36">
        <v>48.58</v>
      </c>
      <c r="F102" s="37">
        <f t="shared" si="17"/>
        <v>2429</v>
      </c>
      <c r="G102" s="19"/>
      <c r="H102" s="38">
        <f t="shared" si="25"/>
        <v>48.58</v>
      </c>
      <c r="I102" s="39">
        <f t="shared" si="26"/>
        <v>2429</v>
      </c>
    </row>
    <row r="103" spans="1:9" ht="45" customHeight="1" x14ac:dyDescent="0.25">
      <c r="A103" s="32" t="s">
        <v>203</v>
      </c>
      <c r="B103" s="33" t="s">
        <v>204</v>
      </c>
      <c r="C103" s="34" t="s">
        <v>198</v>
      </c>
      <c r="D103" s="35">
        <v>10</v>
      </c>
      <c r="E103" s="36">
        <v>39.32</v>
      </c>
      <c r="F103" s="37">
        <f t="shared" si="17"/>
        <v>393.2</v>
      </c>
      <c r="G103" s="19"/>
      <c r="H103" s="38">
        <f t="shared" si="25"/>
        <v>39.32</v>
      </c>
      <c r="I103" s="39">
        <f t="shared" si="26"/>
        <v>393.2</v>
      </c>
    </row>
    <row r="104" spans="1:9" ht="45" customHeight="1" x14ac:dyDescent="0.25">
      <c r="A104" s="13">
        <v>20</v>
      </c>
      <c r="B104" s="14" t="s">
        <v>205</v>
      </c>
      <c r="C104" s="15" t="s">
        <v>56</v>
      </c>
      <c r="D104" s="16">
        <v>205</v>
      </c>
      <c r="E104" s="41">
        <v>498.6</v>
      </c>
      <c r="F104" s="18">
        <f t="shared" si="17"/>
        <v>102213</v>
      </c>
      <c r="G104" s="19"/>
      <c r="H104" s="42">
        <f t="shared" si="25"/>
        <v>498.6</v>
      </c>
      <c r="I104" s="21">
        <f t="shared" si="26"/>
        <v>102213</v>
      </c>
    </row>
    <row r="105" spans="1:9" ht="45" customHeight="1" thickBot="1" x14ac:dyDescent="0.3">
      <c r="A105" s="62">
        <v>21</v>
      </c>
      <c r="B105" s="63" t="s">
        <v>206</v>
      </c>
      <c r="C105" s="64" t="s">
        <v>207</v>
      </c>
      <c r="D105" s="65">
        <v>24</v>
      </c>
      <c r="E105" s="66">
        <v>7088.18</v>
      </c>
      <c r="F105" s="67">
        <f t="shared" si="17"/>
        <v>170116.32</v>
      </c>
      <c r="G105" s="19"/>
      <c r="H105" s="68">
        <f t="shared" si="25"/>
        <v>7088.18</v>
      </c>
      <c r="I105" s="69">
        <f t="shared" si="26"/>
        <v>170116.32</v>
      </c>
    </row>
    <row r="106" spans="1:9" ht="45" customHeight="1" thickBot="1" x14ac:dyDescent="0.3">
      <c r="A106" s="100"/>
      <c r="B106" s="101"/>
      <c r="C106" s="101"/>
      <c r="D106" s="101"/>
      <c r="E106" s="101"/>
      <c r="F106" s="70" t="s">
        <v>208</v>
      </c>
      <c r="H106" s="71"/>
      <c r="I106" s="72" t="s">
        <v>208</v>
      </c>
    </row>
    <row r="107" spans="1:9" ht="45" customHeight="1" thickBot="1" x14ac:dyDescent="0.3">
      <c r="A107" s="102"/>
      <c r="B107" s="103"/>
      <c r="C107" s="103"/>
      <c r="D107" s="103"/>
      <c r="E107" s="103"/>
      <c r="F107" s="73">
        <f>F6+F9+F12+F13+F14+F15+F22+F23+F36+F37+F40+F47+F48+F51+F56+F60+F61+F86+F99+F104+F105</f>
        <v>17293348.605235483</v>
      </c>
      <c r="H107" s="74"/>
      <c r="I107" s="73">
        <f>I6+I9+I12+I13+I14+I15+I22+I23+I36+I37+I40+I47+I48+I51+I56+I60+I61+I86+I99+I104+I105</f>
        <v>17293348.605235483</v>
      </c>
    </row>
    <row r="108" spans="1:9" ht="45" customHeight="1" x14ac:dyDescent="0.25">
      <c r="A108" s="75"/>
      <c r="F108" s="77"/>
    </row>
    <row r="109" spans="1:9" ht="45" customHeight="1" x14ac:dyDescent="0.25">
      <c r="A109" s="78"/>
      <c r="I109" s="79"/>
    </row>
    <row r="110" spans="1:9" ht="45" customHeight="1" x14ac:dyDescent="0.25">
      <c r="A110" s="80"/>
      <c r="I110" s="79"/>
    </row>
    <row r="111" spans="1:9" ht="45" customHeight="1" x14ac:dyDescent="0.25">
      <c r="A111" s="80"/>
      <c r="I111" s="81"/>
    </row>
    <row r="112" spans="1:9" ht="45" customHeight="1" x14ac:dyDescent="0.25">
      <c r="A112" s="80"/>
    </row>
    <row r="113" spans="1:1" ht="45" customHeight="1" x14ac:dyDescent="0.25">
      <c r="A113" s="80"/>
    </row>
    <row r="114" spans="1:1" ht="45" customHeight="1" x14ac:dyDescent="0.25">
      <c r="A114" s="80"/>
    </row>
    <row r="115" spans="1:1" ht="45" customHeight="1" x14ac:dyDescent="0.25">
      <c r="A115" s="80"/>
    </row>
    <row r="116" spans="1:1" ht="45" customHeight="1" x14ac:dyDescent="0.25">
      <c r="A116" s="80"/>
    </row>
    <row r="117" spans="1:1" ht="45" customHeight="1" x14ac:dyDescent="0.25">
      <c r="A117" s="80"/>
    </row>
    <row r="118" spans="1:1" ht="45" customHeight="1" x14ac:dyDescent="0.25">
      <c r="A118" s="80"/>
    </row>
    <row r="119" spans="1:1" ht="45" customHeight="1" x14ac:dyDescent="0.25">
      <c r="A119" s="80"/>
    </row>
    <row r="120" spans="1:1" ht="45" customHeight="1" x14ac:dyDescent="0.25">
      <c r="A120" s="80"/>
    </row>
    <row r="121" spans="1:1" ht="45" customHeight="1" x14ac:dyDescent="0.25">
      <c r="A121" s="80"/>
    </row>
    <row r="122" spans="1:1" ht="45" customHeight="1" x14ac:dyDescent="0.25">
      <c r="A122" s="80"/>
    </row>
    <row r="123" spans="1:1" ht="45" customHeight="1" x14ac:dyDescent="0.25">
      <c r="A123" s="80"/>
    </row>
    <row r="124" spans="1:1" ht="45" customHeight="1" x14ac:dyDescent="0.25">
      <c r="A124" s="80"/>
    </row>
    <row r="125" spans="1:1" ht="45" customHeight="1" x14ac:dyDescent="0.25">
      <c r="A125" s="80"/>
    </row>
    <row r="126" spans="1:1" ht="45" customHeight="1" x14ac:dyDescent="0.25">
      <c r="A126" s="80"/>
    </row>
    <row r="127" spans="1:1" ht="45" customHeight="1" x14ac:dyDescent="0.25">
      <c r="A127" s="82"/>
    </row>
    <row r="128" spans="1:1" ht="45" customHeight="1" x14ac:dyDescent="0.25">
      <c r="A128" s="82"/>
    </row>
    <row r="129" spans="1:1" ht="45" customHeight="1" x14ac:dyDescent="0.25">
      <c r="A129" s="82"/>
    </row>
  </sheetData>
  <sheetProtection algorithmName="SHA-512" hashValue="tKdxqWuW7MM50CyE5HqPhJDJyuVfL2zhw3+5g8/DUHgSn5QAM+ku2JCp5swHeJrsBZKOsy2L8M/AXKiqNBbKtg==" saltValue="e/OBkVuETfIyiM15d8Rmaw==" spinCount="100000" sheet="1" objects="1" scenarios="1" selectLockedCells="1"/>
  <mergeCells count="10">
    <mergeCell ref="H3:I3"/>
    <mergeCell ref="A4:B4"/>
    <mergeCell ref="C4:F4"/>
    <mergeCell ref="A106:E106"/>
    <mergeCell ref="A107:E107"/>
    <mergeCell ref="A1:B2"/>
    <mergeCell ref="C1:D1"/>
    <mergeCell ref="C2:D2"/>
    <mergeCell ref="A3:B3"/>
    <mergeCell ref="C3:F3"/>
  </mergeCells>
  <printOptions horizontalCentered="1"/>
  <pageMargins left="0.15748031496062992" right="0.19685039370078741" top="0.31496062992125984" bottom="0.19685039370078741" header="0.11811023622047245" footer="0.11811023622047245"/>
  <pageSetup paperSize="9" scale="16" orientation="portrait" horizontalDpi="300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Brito da Silva</dc:creator>
  <cp:lastModifiedBy>Cristina Silva Fonseca</cp:lastModifiedBy>
  <cp:lastPrinted>2026-05-08T13:01:44Z</cp:lastPrinted>
  <dcterms:created xsi:type="dcterms:W3CDTF">2026-05-05T12:01:12Z</dcterms:created>
  <dcterms:modified xsi:type="dcterms:W3CDTF">2026-05-08T13:02:33Z</dcterms:modified>
</cp:coreProperties>
</file>